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2-May_require_antibiotics/"/>
    </mc:Choice>
  </mc:AlternateContent>
  <xr:revisionPtr revIDLastSave="0" documentId="13_ncr:1_{B9EE42D8-DC6E-4590-A5ED-E1FC6BA50216}" xr6:coauthVersionLast="46" xr6:coauthVersionMax="46" xr10:uidLastSave="{00000000-0000-0000-0000-000000000000}"/>
  <bookViews>
    <workbookView xWindow="-120" yWindow="-120" windowWidth="29040" windowHeight="15840" tabRatio="799" activeTab="7" xr2:uid="{00000000-000D-0000-FFFF-FFFF00000000}"/>
  </bookViews>
  <sheets>
    <sheet name="Suppltbl_adult" sheetId="19" r:id="rId1"/>
    <sheet name="Suppltbl_kids" sheetId="32" r:id="rId2"/>
    <sheet name="fig_adult" sheetId="35" r:id="rId3"/>
    <sheet name="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G42" i="33" s="1"/>
  <c r="J41" i="33"/>
  <c r="I41" i="33"/>
  <c r="H41" i="33"/>
  <c r="E41" i="33"/>
  <c r="J40" i="33"/>
  <c r="I40" i="33"/>
  <c r="H40" i="33"/>
  <c r="E40" i="33"/>
  <c r="G40" i="33" s="1"/>
  <c r="J38" i="33"/>
  <c r="I38" i="33"/>
  <c r="H38" i="33"/>
  <c r="E38" i="33"/>
  <c r="J36" i="33"/>
  <c r="I36" i="33"/>
  <c r="H36" i="33"/>
  <c r="E36" i="33"/>
  <c r="G36" i="33" s="1"/>
  <c r="V35" i="33"/>
  <c r="U35" i="33"/>
  <c r="T35" i="33"/>
  <c r="Q35" i="33"/>
  <c r="J34" i="33"/>
  <c r="I34" i="33"/>
  <c r="H34" i="33"/>
  <c r="E34" i="33"/>
  <c r="G34" i="33" s="1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G29" i="33" s="1"/>
  <c r="V28" i="33"/>
  <c r="U28" i="33"/>
  <c r="T28" i="33"/>
  <c r="Q28" i="33"/>
  <c r="J28" i="33"/>
  <c r="I28" i="33"/>
  <c r="H28" i="33"/>
  <c r="E28" i="33"/>
  <c r="G28" i="33" s="1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G21" i="33" s="1"/>
  <c r="V20" i="33"/>
  <c r="U20" i="33"/>
  <c r="T20" i="33"/>
  <c r="Q20" i="33"/>
  <c r="J20" i="33"/>
  <c r="I20" i="33"/>
  <c r="H20" i="33"/>
  <c r="E20" i="33"/>
  <c r="G20" i="33" s="1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G17" i="33" s="1"/>
  <c r="V15" i="33"/>
  <c r="U15" i="33"/>
  <c r="T15" i="33"/>
  <c r="Q15" i="33"/>
  <c r="J15" i="33"/>
  <c r="I15" i="33"/>
  <c r="H15" i="33"/>
  <c r="E15" i="33"/>
  <c r="G15" i="33" s="1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G11" i="33" s="1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C45" i="31"/>
  <c r="C46" i="32" s="1"/>
  <c r="G42" i="31"/>
  <c r="H42" i="31" s="1"/>
  <c r="F42" i="31"/>
  <c r="E42" i="31"/>
  <c r="D42" i="31"/>
  <c r="C42" i="31"/>
  <c r="G41" i="31"/>
  <c r="H41" i="31" s="1"/>
  <c r="F41" i="31"/>
  <c r="E41" i="31"/>
  <c r="D41" i="31"/>
  <c r="C41" i="31"/>
  <c r="C42" i="32" s="1"/>
  <c r="G40" i="31"/>
  <c r="H40" i="31" s="1"/>
  <c r="F40" i="31"/>
  <c r="E40" i="31"/>
  <c r="D40" i="31"/>
  <c r="C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C36" i="31"/>
  <c r="P35" i="31"/>
  <c r="Q35" i="31" s="1"/>
  <c r="O35" i="31"/>
  <c r="N35" i="31"/>
  <c r="K35" i="31" s="1"/>
  <c r="B36" i="19" s="1"/>
  <c r="M35" i="31"/>
  <c r="L35" i="31"/>
  <c r="C36" i="19" s="1"/>
  <c r="G34" i="31"/>
  <c r="H34" i="31" s="1"/>
  <c r="F34" i="31"/>
  <c r="E34" i="31"/>
  <c r="D34" i="31"/>
  <c r="C34" i="31"/>
  <c r="C35" i="32" s="1"/>
  <c r="P32" i="31"/>
  <c r="Q32" i="31" s="1"/>
  <c r="O32" i="31"/>
  <c r="N32" i="31"/>
  <c r="K32" i="31" s="1"/>
  <c r="B33" i="19" s="1"/>
  <c r="M32" i="31"/>
  <c r="L32" i="31"/>
  <c r="G32" i="31"/>
  <c r="H32" i="31" s="1"/>
  <c r="F32" i="31"/>
  <c r="E32" i="31"/>
  <c r="D32" i="31"/>
  <c r="C32" i="31"/>
  <c r="C33" i="32" s="1"/>
  <c r="P31" i="31"/>
  <c r="Q31" i="31" s="1"/>
  <c r="O31" i="31"/>
  <c r="N31" i="31"/>
  <c r="M31" i="31"/>
  <c r="L31" i="31"/>
  <c r="C32" i="19" s="1"/>
  <c r="P30" i="31"/>
  <c r="Q30" i="31" s="1"/>
  <c r="O30" i="31"/>
  <c r="N30" i="31"/>
  <c r="M30" i="31"/>
  <c r="L30" i="31"/>
  <c r="C31" i="19" s="1"/>
  <c r="G30" i="31"/>
  <c r="H30" i="31" s="1"/>
  <c r="F30" i="31"/>
  <c r="E30" i="31"/>
  <c r="D30" i="31"/>
  <c r="C30" i="31"/>
  <c r="C31" i="32" s="1"/>
  <c r="G29" i="31"/>
  <c r="H29" i="31" s="1"/>
  <c r="F29" i="31"/>
  <c r="E29" i="31"/>
  <c r="D29" i="31"/>
  <c r="C29" i="31"/>
  <c r="C30" i="32" s="1"/>
  <c r="P28" i="31"/>
  <c r="Q28" i="31" s="1"/>
  <c r="O28" i="31"/>
  <c r="N28" i="31"/>
  <c r="M28" i="31"/>
  <c r="L28" i="31"/>
  <c r="C29" i="19" s="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C27" i="31"/>
  <c r="C28" i="32" s="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C25" i="31"/>
  <c r="C26" i="32" s="1"/>
  <c r="P24" i="31"/>
  <c r="Q24" i="31" s="1"/>
  <c r="O24" i="31"/>
  <c r="N24" i="31"/>
  <c r="M24" i="31"/>
  <c r="L24" i="31"/>
  <c r="C25" i="19" s="1"/>
  <c r="G23" i="31"/>
  <c r="H23" i="31" s="1"/>
  <c r="F23" i="31"/>
  <c r="E23" i="31"/>
  <c r="D23" i="31"/>
  <c r="C23" i="31"/>
  <c r="C24" i="32" s="1"/>
  <c r="P22" i="31"/>
  <c r="Q22" i="31" s="1"/>
  <c r="O22" i="31"/>
  <c r="N22" i="31"/>
  <c r="M22" i="31"/>
  <c r="L22" i="31"/>
  <c r="C23" i="19" s="1"/>
  <c r="P21" i="31"/>
  <c r="Q21" i="31" s="1"/>
  <c r="O21" i="31"/>
  <c r="N21" i="31"/>
  <c r="M21" i="31"/>
  <c r="L21" i="31"/>
  <c r="G21" i="31"/>
  <c r="H21" i="31" s="1"/>
  <c r="F21" i="31"/>
  <c r="E21" i="31"/>
  <c r="D21" i="31"/>
  <c r="C21" i="31"/>
  <c r="C22" i="32" s="1"/>
  <c r="P20" i="31"/>
  <c r="Q20" i="31" s="1"/>
  <c r="O20" i="31"/>
  <c r="N20" i="31"/>
  <c r="M20" i="31"/>
  <c r="L20" i="31"/>
  <c r="K20" i="31"/>
  <c r="B21" i="19" s="1"/>
  <c r="G20" i="31"/>
  <c r="H20" i="31" s="1"/>
  <c r="F20" i="31"/>
  <c r="E20" i="31"/>
  <c r="D20" i="31"/>
  <c r="C20" i="31"/>
  <c r="C21" i="32" s="1"/>
  <c r="P19" i="31"/>
  <c r="Q19" i="31" s="1"/>
  <c r="O19" i="31"/>
  <c r="N19" i="31"/>
  <c r="K19" i="31" s="1"/>
  <c r="B20" i="19" s="1"/>
  <c r="M19" i="31"/>
  <c r="L19" i="31"/>
  <c r="C20" i="19" s="1"/>
  <c r="G19" i="31"/>
  <c r="H19" i="31" s="1"/>
  <c r="F19" i="31"/>
  <c r="E19" i="31"/>
  <c r="D19" i="31"/>
  <c r="C19" i="31"/>
  <c r="C20" i="32" s="1"/>
  <c r="P17" i="31"/>
  <c r="Q17" i="31" s="1"/>
  <c r="O17" i="31"/>
  <c r="N17" i="31"/>
  <c r="K17" i="31" s="1"/>
  <c r="B18" i="19" s="1"/>
  <c r="M17" i="31"/>
  <c r="L17" i="31"/>
  <c r="C18" i="19" s="1"/>
  <c r="G17" i="31"/>
  <c r="H17" i="31" s="1"/>
  <c r="F17" i="31"/>
  <c r="E17" i="31"/>
  <c r="D17" i="31"/>
  <c r="C17" i="31"/>
  <c r="C18" i="32" s="1"/>
  <c r="P15" i="31"/>
  <c r="Q15" i="31" s="1"/>
  <c r="O15" i="31"/>
  <c r="N15" i="31"/>
  <c r="K15" i="31" s="1"/>
  <c r="B16" i="19" s="1"/>
  <c r="M15" i="31"/>
  <c r="L15" i="31"/>
  <c r="G15" i="31"/>
  <c r="H15" i="31" s="1"/>
  <c r="F15" i="31"/>
  <c r="E15" i="31"/>
  <c r="D15" i="31"/>
  <c r="C15" i="31"/>
  <c r="C16" i="32" s="1"/>
  <c r="G14" i="31"/>
  <c r="H14" i="31" s="1"/>
  <c r="F14" i="31"/>
  <c r="E14" i="31"/>
  <c r="D14" i="31"/>
  <c r="C14" i="31"/>
  <c r="C15" i="32" s="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C13" i="31"/>
  <c r="C14" i="32" s="1"/>
  <c r="P12" i="31"/>
  <c r="Q12" i="31" s="1"/>
  <c r="O12" i="31"/>
  <c r="N12" i="31"/>
  <c r="M12" i="31"/>
  <c r="L12" i="31"/>
  <c r="C13" i="19" s="1"/>
  <c r="P11" i="31"/>
  <c r="Q11" i="31" s="1"/>
  <c r="O11" i="31"/>
  <c r="N11" i="31"/>
  <c r="K11" i="31" s="1"/>
  <c r="B12" i="19" s="1"/>
  <c r="M11" i="31"/>
  <c r="L11" i="31"/>
  <c r="C12" i="19" s="1"/>
  <c r="G11" i="31"/>
  <c r="H11" i="31" s="1"/>
  <c r="F11" i="31"/>
  <c r="E11" i="31"/>
  <c r="D11" i="31"/>
  <c r="C11" i="31"/>
  <c r="C12" i="32" s="1"/>
  <c r="G10" i="31"/>
  <c r="H10" i="31" s="1"/>
  <c r="F10" i="31"/>
  <c r="E10" i="31"/>
  <c r="D10" i="31"/>
  <c r="C10" i="31"/>
  <c r="P9" i="31"/>
  <c r="Q9" i="31" s="1"/>
  <c r="O9" i="31"/>
  <c r="N9" i="31"/>
  <c r="M9" i="31"/>
  <c r="L9" i="31"/>
  <c r="C10" i="19" s="1"/>
  <c r="P8" i="31"/>
  <c r="Q8" i="31" s="1"/>
  <c r="O8" i="31"/>
  <c r="N8" i="31"/>
  <c r="K8" i="31" s="1"/>
  <c r="B9" i="19" s="1"/>
  <c r="M8" i="31"/>
  <c r="L8" i="31"/>
  <c r="C9" i="19" s="1"/>
  <c r="G8" i="31"/>
  <c r="H8" i="31" s="1"/>
  <c r="F8" i="31"/>
  <c r="E8" i="31"/>
  <c r="D8" i="31"/>
  <c r="C8" i="31"/>
  <c r="C9" i="32" s="1"/>
  <c r="G7" i="31"/>
  <c r="H7" i="31" s="1"/>
  <c r="F7" i="31"/>
  <c r="E7" i="31"/>
  <c r="B7" i="31" s="1"/>
  <c r="B8" i="32" s="1"/>
  <c r="D7" i="31"/>
  <c r="C7" i="31"/>
  <c r="C8" i="32" s="1"/>
  <c r="P6" i="31"/>
  <c r="Q6" i="31" s="1"/>
  <c r="O6" i="31"/>
  <c r="N6" i="31"/>
  <c r="M6" i="31"/>
  <c r="L6" i="31"/>
  <c r="C7" i="19" s="1"/>
  <c r="G6" i="31"/>
  <c r="H6" i="31" s="1"/>
  <c r="F6" i="31"/>
  <c r="E6" i="31"/>
  <c r="B6" i="31" s="1"/>
  <c r="B7" i="32" s="1"/>
  <c r="D6" i="31"/>
  <c r="C6" i="31"/>
  <c r="C7" i="32" s="1"/>
  <c r="C43" i="32"/>
  <c r="C41" i="32"/>
  <c r="C37" i="32"/>
  <c r="C11" i="32"/>
  <c r="C33" i="19"/>
  <c r="C22" i="19"/>
  <c r="C21" i="19"/>
  <c r="C16" i="19"/>
  <c r="K21" i="31" l="1"/>
  <c r="B22" i="19" s="1"/>
  <c r="B23" i="31"/>
  <c r="B24" i="32" s="1"/>
  <c r="K28" i="31"/>
  <c r="B29" i="19" s="1"/>
  <c r="K31" i="31"/>
  <c r="B32" i="19" s="1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D11" i="33"/>
  <c r="D12" i="33" s="1"/>
  <c r="D13" i="33" s="1"/>
  <c r="D14" i="33" s="1"/>
  <c r="D15" i="33" s="1"/>
  <c r="B14" i="31"/>
  <c r="B15" i="32" s="1"/>
  <c r="B28" i="31"/>
  <c r="B29" i="32" s="1"/>
  <c r="K9" i="31"/>
  <c r="B10" i="19" s="1"/>
  <c r="K12" i="31"/>
  <c r="B13" i="19" s="1"/>
  <c r="K26" i="31"/>
  <c r="B27" i="19" s="1"/>
  <c r="K30" i="31"/>
  <c r="B31" i="19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<sst xmlns="http://schemas.openxmlformats.org/spreadsheetml/2006/main" count="1661" uniqueCount="148">
  <si>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</si>
  <si>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</si>
  <si>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</si>
  <si>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</si>
  <si>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</si>
  <si>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</si>
  <si>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</si>
  <si>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</si>
  <si>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</si>
  <si>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</si>
  <si>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</si>
  <si>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</si>
  <si>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</si>
  <si>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</si>
  <si>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</si>
  <si>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</si>
  <si>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</si>
  <si>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</si>
  <si>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</si>
  <si>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</si>
  <si>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</si>
  <si>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</si>
  <si>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</si>
  <si>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</si>
  <si>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</si>
  <si>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</si>
  <si>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</si>
  <si>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</si>
  <si>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</si>
  <si>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</si>
  <si>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</si>
  <si>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</si>
  <si>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</si>
  <si>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</si>
  <si>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</si>
  <si>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</si>
  <si>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</si>
  <si>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</si>
  <si>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</si>
  <si>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</si>
  <si>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</si>
  <si>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</si>
  <si>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</si>
  <si>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</si>
  <si>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</si>
  <si>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</si>
  <si>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</si>
  <si>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</si>
  <si>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</si>
  <si>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</si>
  <si>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</si>
  <si>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</si>
  <si>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</si>
  <si>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</si>
  <si>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</si>
  <si>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</si>
  <si>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</si>
  <si>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</si>
  <si>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</si>
  <si>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</si>
  <si>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</si>
  <si>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</si>
  <si>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</si>
  <si>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</si>
  <si>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</si>
  <si>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</si>
  <si>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</si>
  <si>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</si>
  <si>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</si>
  <si>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</si>
  <si>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</si>
  <si>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</si>
  <si>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</si>
  <si>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</si>
  <si>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</si>
  <si>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</si>
  <si>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</si>
  <si>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</si>
  <si>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</si>
  <si>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</si>
  <si>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</si>
  <si>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</si>
  <si>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</si>
  <si>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</si>
  <si>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</si>
  <si>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</si>
  <si>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</si>
  <si>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</si>
  <si>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</si>
  <si>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</si>
  <si>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</si>
  <si>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</si>
  <si>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</si>
  <si>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</si>
  <si>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</si>
  <si>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</si>
  <si>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</si>
  <si>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</si>
  <si>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</si>
  <si>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</si>
  <si>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</si>
  <si>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</si>
  <si>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</si>
  <si>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</si>
  <si>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</si>
  <si>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</si>
  <si>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</si>
  <si>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</si>
  <si>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</si>
  <si>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</si>
  <si>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</si>
  <si>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</si>
  <si>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</si>
  <si>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</si>
  <si>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</si>
  <si>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</si>
  <si>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</si>
  <si>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</si>
  <si>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</si>
  <si>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</si>
  <si>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</si>
  <si>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</si>
  <si>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</si>
  <si>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</si>
  <si>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</si>
  <si>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</si>
  <si>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</si>
  <si>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</si>
  <si>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</si>
  <si>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</si>
  <si>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</si>
  <si>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</si>
  <si>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</si>
  <si>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Analyses\Obj2.4\LinkedRx_Sinusitis.xlsx</t>
  </si>
  <si>
    <t>07.Sinusitis adults: crude and adjusted odds of linked Rx to visit</t>
  </si>
  <si>
    <t>Program: S:\asp\prog\RoxanaD\PredictiveFactors\Obj2.4_LinkedRx_Multilevel_07a_v2.sas Date: 27MAR2020 14:40:46 User: roxanad Host: SAL-DA-1</t>
  </si>
  <si>
    <t>07.Sinusitis adults: crude and adjusted odds of linked Rx to visit - all info</t>
  </si>
  <si>
    <t>07.Sinusitis kids: crude and adjusted odds of linked Rx to visit</t>
  </si>
  <si>
    <t>Program: S:\asp\prog\RoxanaD\PredictiveFactors\Obj2.4_LinkedRx_Multilevel_07k_v2.sas Date: 30MAR2020 7:08:44 User: roxanad Host: SAL-DA-1</t>
  </si>
  <si>
    <t>07.Sinusitis kids: crude and adjusted odds of linked Rx to visit - all info</t>
  </si>
  <si>
    <t>p&lt;0.01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</si>
  <si>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</si>
  <si>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Supplement Table X.X:  Predictors of Ambulatory Primary Care Physician Visits for Sinusitis Among Adults Resulting in Antibiotic Dispensations, 2014-2016</t>
  </si>
  <si>
    <t>Supplement Table X.X:  Predictors of Ambulatory Primary Care Physician Visits for Sinusitis Among Children Resulting in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</si>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</sst>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00"/>
    <numFmt numFmtId="170" formatCode="0.0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164" fontId="22" fillId="33" borderId="10" applyFill="0">
      <alignment horizontal="right" vertical="center" indent="1"/>
    </xf>
    <xf numFmtId="167" fontId="19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8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81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9" fontId="0" fillId="0" borderId="0" xfId="0" applyNumberFormat="1" applyAlignment="1">
      <alignment vertical="center"/>
    </xf>
    <xf numFmtId="169" fontId="25" fillId="34" borderId="17" xfId="55" applyNumberFormat="1" applyBorder="1">
      <alignment horizontal="center" vertical="center" wrapText="1"/>
    </xf>
    <xf numFmtId="169" fontId="19" fillId="33" borderId="21" xfId="44" applyNumberFormat="1" applyFill="1" applyBorder="1" applyAlignment="1">
      <alignment horizontal="right" vertical="center" indent="1"/>
    </xf>
    <xf numFmtId="169" fontId="19" fillId="36" borderId="21" xfId="44" applyNumberFormat="1" applyFill="1" applyBorder="1" applyAlignment="1">
      <alignment horizontal="right" vertical="center" indent="1"/>
    </xf>
    <xf numFmtId="169" fontId="19" fillId="36" borderId="23" xfId="44" applyNumberFormat="1" applyFill="1" applyBorder="1" applyAlignment="1">
      <alignment horizontal="right" vertical="center" indent="1"/>
    </xf>
    <xf numFmtId="169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9" fontId="21" fillId="35" borderId="14" xfId="57" applyNumberFormat="1" applyBorder="1" applyAlignment="1">
      <alignment horizontal="left" vertical="center" indent="1"/>
    </xf>
    <xf numFmtId="169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70" fontId="0" fillId="37" borderId="0" xfId="0" applyNumberFormat="1" applyFill="1"/>
    <xf numFmtId="170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70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70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28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9" fontId="0" fillId="33" borderId="0" xfId="0" applyNumberFormat="1" applyFill="1" applyAlignment="1">
      <alignment vertical="center"/>
    </xf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 inden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3.395999999999999E-2</c:v>
                  </c:pt>
                  <c:pt idx="4">
                    <c:v>2.2669999999999968E-2</c:v>
                  </c:pt>
                  <c:pt idx="5">
                    <c:v>1.4310000000000045E-2</c:v>
                  </c:pt>
                  <c:pt idx="7">
                    <c:v>3.7340000000000151E-2</c:v>
                  </c:pt>
                  <c:pt idx="8">
                    <c:v>7.174999999999998E-2</c:v>
                  </c:pt>
                  <c:pt idx="9">
                    <c:v>9.2179999999999929E-2</c:v>
                  </c:pt>
                  <c:pt idx="11">
                    <c:v>6.1050000000000049E-2</c:v>
                  </c:pt>
                  <c:pt idx="13">
                    <c:v>0.12680999999999998</c:v>
                  </c:pt>
                  <c:pt idx="15">
                    <c:v>0.17855999999999983</c:v>
                  </c:pt>
                  <c:pt idx="16">
                    <c:v>0.17765000000000009</c:v>
                  </c:pt>
                  <c:pt idx="17">
                    <c:v>0.20114999999999994</c:v>
                  </c:pt>
                  <c:pt idx="18">
                    <c:v>0.17934000000000005</c:v>
                  </c:pt>
                  <c:pt idx="20">
                    <c:v>0.14208999999999994</c:v>
                  </c:pt>
                  <c:pt idx="22">
                    <c:v>0.12732999999999994</c:v>
                  </c:pt>
                  <c:pt idx="24">
                    <c:v>0.14610999999999996</c:v>
                  </c:pt>
                  <c:pt idx="26">
                    <c:v>2.0440000000000014E-2</c:v>
                  </c:pt>
                  <c:pt idx="27">
                    <c:v>5.7669999999999999E-2</c:v>
                  </c:pt>
                  <c:pt idx="28">
                    <c:v>0.12471999999999994</c:v>
                  </c:pt>
                  <c:pt idx="31">
                    <c:v>2.3280000000000078E-2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3.2679999999999931E-2</c:v>
                  </c:pt>
                  <c:pt idx="4">
                    <c:v>2.204000000000006E-2</c:v>
                  </c:pt>
                  <c:pt idx="5">
                    <c:v>1.4109999999999956E-2</c:v>
                  </c:pt>
                  <c:pt idx="7">
                    <c:v>3.6129999999999995E-2</c:v>
                  </c:pt>
                  <c:pt idx="8">
                    <c:v>6.7780000000000173E-2</c:v>
                  </c:pt>
                  <c:pt idx="9">
                    <c:v>8.5550000000000015E-2</c:v>
                  </c:pt>
                  <c:pt idx="11">
                    <c:v>5.7900000000000063E-2</c:v>
                  </c:pt>
                  <c:pt idx="13">
                    <c:v>0.11241999999999996</c:v>
                  </c:pt>
                  <c:pt idx="15">
                    <c:v>0.15589000000000008</c:v>
                  </c:pt>
                  <c:pt idx="16">
                    <c:v>0.15652999999999984</c:v>
                  </c:pt>
                  <c:pt idx="17">
                    <c:v>0.17040000000000011</c:v>
                  </c:pt>
                  <c:pt idx="18">
                    <c:v>0.14212000000000002</c:v>
                  </c:pt>
                  <c:pt idx="20">
                    <c:v>0.12234</c:v>
                  </c:pt>
                  <c:pt idx="22">
                    <c:v>0.11185999999999996</c:v>
                  </c:pt>
                  <c:pt idx="24">
                    <c:v>0.12990000000000013</c:v>
                  </c:pt>
                  <c:pt idx="26">
                    <c:v>1.9789999999999974E-2</c:v>
                  </c:pt>
                  <c:pt idx="27">
                    <c:v>5.4170000000000051E-2</c:v>
                  </c:pt>
                  <c:pt idx="28">
                    <c:v>0.11436000000000002</c:v>
                  </c:pt>
                  <c:pt idx="31">
                    <c:v>2.2679999999999922E-2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0.86746999999999996</c:v>
                </c:pt>
                <c:pt idx="4">
                  <c:v>0.79193000000000002</c:v>
                </c:pt>
                <c:pt idx="5">
                  <c:v>0.96409999999999996</c:v>
                </c:pt>
                <c:pt idx="7">
                  <c:v>1.1178699999999999</c:v>
                </c:pt>
                <c:pt idx="8">
                  <c:v>1.2276400000000001</c:v>
                </c:pt>
                <c:pt idx="9">
                  <c:v>1.19041</c:v>
                </c:pt>
                <c:pt idx="11">
                  <c:v>1.12571</c:v>
                </c:pt>
                <c:pt idx="13">
                  <c:v>0.99075999999999997</c:v>
                </c:pt>
                <c:pt idx="15">
                  <c:v>1.2276400000000001</c:v>
                </c:pt>
                <c:pt idx="16">
                  <c:v>1.3169599999999999</c:v>
                </c:pt>
                <c:pt idx="17">
                  <c:v>1.1144000000000001</c:v>
                </c:pt>
                <c:pt idx="18">
                  <c:v>0.68486999999999998</c:v>
                </c:pt>
                <c:pt idx="20">
                  <c:v>0.87990000000000002</c:v>
                </c:pt>
                <c:pt idx="22">
                  <c:v>0.92113</c:v>
                </c:pt>
                <c:pt idx="24">
                  <c:v>1.1705300000000001</c:v>
                </c:pt>
                <c:pt idx="26">
                  <c:v>0.62605999999999995</c:v>
                </c:pt>
                <c:pt idx="27">
                  <c:v>0.88880000000000003</c:v>
                </c:pt>
                <c:pt idx="28">
                  <c:v>1.3777600000000001</c:v>
                </c:pt>
                <c:pt idx="31">
                  <c:v>0.87446999999999997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0.18334000000000006</c:v>
                  </c:pt>
                  <c:pt idx="3">
                    <c:v>0.13809000000000005</c:v>
                  </c:pt>
                  <c:pt idx="4">
                    <c:v>0.10546</c:v>
                  </c:pt>
                  <c:pt idx="6">
                    <c:v>0.10467000000000004</c:v>
                  </c:pt>
                  <c:pt idx="7">
                    <c:v>6.3739999999999908E-2</c:v>
                  </c:pt>
                  <c:pt idx="9">
                    <c:v>0.13294000000000006</c:v>
                  </c:pt>
                  <c:pt idx="10">
                    <c:v>0.16233999999999993</c:v>
                  </c:pt>
                  <c:pt idx="11">
                    <c:v>0.17264999999999997</c:v>
                  </c:pt>
                  <c:pt idx="13">
                    <c:v>0.37300000000000011</c:v>
                  </c:pt>
                  <c:pt idx="15">
                    <c:v>0.13153999999999999</c:v>
                  </c:pt>
                  <c:pt idx="16">
                    <c:v>0.56923999999999997</c:v>
                  </c:pt>
                  <c:pt idx="17">
                    <c:v>1.3903199999999998</c:v>
                  </c:pt>
                  <c:pt idx="19">
                    <c:v>0.15896999999999983</c:v>
                  </c:pt>
                  <c:pt idx="21">
                    <c:v>0.25896000000000008</c:v>
                  </c:pt>
                  <c:pt idx="23">
                    <c:v>0.35682000000000014</c:v>
                  </c:pt>
                  <c:pt idx="24">
                    <c:v>0.33228000000000002</c:v>
                  </c:pt>
                  <c:pt idx="25">
                    <c:v>0.71029999999999993</c:v>
                  </c:pt>
                  <c:pt idx="26">
                    <c:v>0.47106000000000003</c:v>
                  </c:pt>
                  <c:pt idx="28">
                    <c:v>0.37039000000000011</c:v>
                  </c:pt>
                  <c:pt idx="30">
                    <c:v>0.29083000000000003</c:v>
                  </c:pt>
                  <c:pt idx="32">
                    <c:v>0.36870999999999987</c:v>
                  </c:pt>
                  <c:pt idx="34">
                    <c:v>0.60894000000000004</c:v>
                  </c:pt>
                  <c:pt idx="36">
                    <c:v>9.5049999999999968E-2</c:v>
                  </c:pt>
                  <c:pt idx="37">
                    <c:v>0.13817000000000002</c:v>
                  </c:pt>
                  <c:pt idx="38">
                    <c:v>0.21822000000000008</c:v>
                  </c:pt>
                  <c:pt idx="41">
                    <c:v>8.8910000000000045E-2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0.13991999999999999</c:v>
                  </c:pt>
                  <c:pt idx="3">
                    <c:v>0.12055000000000005</c:v>
                  </c:pt>
                  <c:pt idx="4">
                    <c:v>9.3160000000000021E-2</c:v>
                  </c:pt>
                  <c:pt idx="6">
                    <c:v>9.4779999999999975E-2</c:v>
                  </c:pt>
                  <c:pt idx="7">
                    <c:v>6.0070000000000068E-2</c:v>
                  </c:pt>
                  <c:pt idx="9">
                    <c:v>0.11734</c:v>
                  </c:pt>
                  <c:pt idx="10">
                    <c:v>0.13929000000000002</c:v>
                  </c:pt>
                  <c:pt idx="11">
                    <c:v>0.14352999999999994</c:v>
                  </c:pt>
                  <c:pt idx="13">
                    <c:v>0.26835999999999993</c:v>
                  </c:pt>
                  <c:pt idx="15">
                    <c:v>0.11576999999999993</c:v>
                  </c:pt>
                  <c:pt idx="16">
                    <c:v>0.34484000000000004</c:v>
                  </c:pt>
                  <c:pt idx="17">
                    <c:v>0.60972999999999999</c:v>
                  </c:pt>
                  <c:pt idx="19">
                    <c:v>0.14083000000000001</c:v>
                  </c:pt>
                  <c:pt idx="21">
                    <c:v>0.20237000000000005</c:v>
                  </c:pt>
                  <c:pt idx="23">
                    <c:v>0.25400999999999996</c:v>
                  </c:pt>
                  <c:pt idx="24">
                    <c:v>0.24351999999999996</c:v>
                  </c:pt>
                  <c:pt idx="25">
                    <c:v>0.44603999999999999</c:v>
                  </c:pt>
                  <c:pt idx="26">
                    <c:v>0.22493000000000002</c:v>
                  </c:pt>
                  <c:pt idx="28">
                    <c:v>0.26505000000000001</c:v>
                  </c:pt>
                  <c:pt idx="30">
                    <c:v>0.21838999999999997</c:v>
                  </c:pt>
                  <c:pt idx="32">
                    <c:v>0.28737999999999997</c:v>
                  </c:pt>
                  <c:pt idx="34">
                    <c:v>0.40600000000000003</c:v>
                  </c:pt>
                  <c:pt idx="36">
                    <c:v>8.3940000000000015E-2</c:v>
                  </c:pt>
                  <c:pt idx="37">
                    <c:v>0.11339999999999995</c:v>
                  </c:pt>
                  <c:pt idx="38">
                    <c:v>0.18503000000000003</c:v>
                  </c:pt>
                  <c:pt idx="41">
                    <c:v>8.048999999999995E-2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0.59089999999999998</c:v>
                </c:pt>
                <c:pt idx="3">
                  <c:v>0.94947000000000004</c:v>
                </c:pt>
                <c:pt idx="4">
                  <c:v>0.79886999999999997</c:v>
                </c:pt>
                <c:pt idx="6">
                  <c:v>1.00241</c:v>
                </c:pt>
                <c:pt idx="7">
                  <c:v>1.0449200000000001</c:v>
                </c:pt>
                <c:pt idx="9">
                  <c:v>0.99931999999999999</c:v>
                </c:pt>
                <c:pt idx="10">
                  <c:v>0.98150000000000004</c:v>
                </c:pt>
                <c:pt idx="11">
                  <c:v>0.85102999999999995</c:v>
                </c:pt>
                <c:pt idx="13">
                  <c:v>0.95662999999999998</c:v>
                </c:pt>
                <c:pt idx="15">
                  <c:v>0.96528999999999998</c:v>
                </c:pt>
                <c:pt idx="16">
                  <c:v>0.87473000000000001</c:v>
                </c:pt>
                <c:pt idx="17">
                  <c:v>1.08599</c:v>
                </c:pt>
                <c:pt idx="19">
                  <c:v>1.2340500000000001</c:v>
                </c:pt>
                <c:pt idx="21">
                  <c:v>0.92615000000000003</c:v>
                </c:pt>
                <c:pt idx="23">
                  <c:v>0.88156999999999996</c:v>
                </c:pt>
                <c:pt idx="24">
                  <c:v>0.91169</c:v>
                </c:pt>
                <c:pt idx="25">
                  <c:v>1.19886</c:v>
                </c:pt>
                <c:pt idx="26">
                  <c:v>0.43047000000000002</c:v>
                </c:pt>
                <c:pt idx="28">
                  <c:v>0.93198999999999999</c:v>
                </c:pt>
                <c:pt idx="30">
                  <c:v>0.87695000000000001</c:v>
                </c:pt>
                <c:pt idx="32">
                  <c:v>1.3030200000000001</c:v>
                </c:pt>
                <c:pt idx="34">
                  <c:v>1.21817</c:v>
                </c:pt>
                <c:pt idx="36">
                  <c:v>0.71821000000000002</c:v>
                </c:pt>
                <c:pt idx="37">
                  <c:v>0.63280999999999998</c:v>
                </c:pt>
                <c:pt idx="38">
                  <c:v>1.21624</c:v>
                </c:pt>
                <c:pt idx="41">
                  <c:v>0.85024999999999995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0.59089999999999998</c:v>
                </c:pt>
                <c:pt idx="3">
                  <c:v>0.94947000000000004</c:v>
                </c:pt>
                <c:pt idx="4">
                  <c:v>0.79886999999999997</c:v>
                </c:pt>
                <c:pt idx="6">
                  <c:v>1.00241</c:v>
                </c:pt>
                <c:pt idx="7">
                  <c:v>1.0449200000000001</c:v>
                </c:pt>
                <c:pt idx="9">
                  <c:v>0.99931999999999999</c:v>
                </c:pt>
                <c:pt idx="10">
                  <c:v>0.98150000000000004</c:v>
                </c:pt>
                <c:pt idx="11">
                  <c:v>0.85102999999999995</c:v>
                </c:pt>
                <c:pt idx="13">
                  <c:v>0.95662999999999998</c:v>
                </c:pt>
                <c:pt idx="15">
                  <c:v>0.96528999999999998</c:v>
                </c:pt>
                <c:pt idx="16">
                  <c:v>0.87473000000000001</c:v>
                </c:pt>
                <c:pt idx="17">
                  <c:v>1.08599</c:v>
                </c:pt>
                <c:pt idx="19">
                  <c:v>1.2340500000000001</c:v>
                </c:pt>
                <c:pt idx="21">
                  <c:v>0.92615000000000003</c:v>
                </c:pt>
                <c:pt idx="23">
                  <c:v>0.88156999999999996</c:v>
                </c:pt>
                <c:pt idx="24">
                  <c:v>0.91169</c:v>
                </c:pt>
                <c:pt idx="25">
                  <c:v>1.19886</c:v>
                </c:pt>
                <c:pt idx="26">
                  <c:v>0.43047000000000002</c:v>
                </c:pt>
                <c:pt idx="28">
                  <c:v>0.93198999999999999</c:v>
                </c:pt>
                <c:pt idx="30">
                  <c:v>0.87695000000000001</c:v>
                </c:pt>
                <c:pt idx="32">
                  <c:v>1.3030200000000001</c:v>
                </c:pt>
                <c:pt idx="34">
                  <c:v>1.21817</c:v>
                </c:pt>
                <c:pt idx="36">
                  <c:v>0.71821000000000002</c:v>
                </c:pt>
                <c:pt idx="37">
                  <c:v>0.63280999999999998</c:v>
                </c:pt>
                <c:pt idx="38">
                  <c:v>1.21624</c:v>
                </c:pt>
                <c:pt idx="41">
                  <c:v>0.85024999999999995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7275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Sinusitis Among Adults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15 and older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Sinusitis Among Children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C3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142</v>
      </c>
      <c r="B1" s="78"/>
      <c r="C1" s="78"/>
    </row>
    <row r="2" spans="1:3" s="16" customFormat="1" ht="23.25" customHeight="1" x14ac:dyDescent="0.2">
      <c r="A2" s="79" t="s">
        <v>111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82</v>
      </c>
      <c r="B6" s="20"/>
      <c r="C6" s="29"/>
    </row>
    <row r="7" spans="1:3" ht="14.25" customHeight="1" x14ac:dyDescent="0.2">
      <c r="A7" s="12" t="s">
        <v>79</v>
      </c>
      <c r="B7" s="33" t="str">
        <f>tbl_data!K6</f>
        <v>0.87 (0.83-0.90)</v>
      </c>
      <c r="C7" s="30" t="str">
        <f>tbl_data!L6</f>
        <v>&lt;0.0001</v>
      </c>
    </row>
    <row r="8" spans="1:3" ht="14.25" customHeight="1" x14ac:dyDescent="0.2">
      <c r="A8" s="5" t="s">
        <v>80</v>
      </c>
      <c r="B8" s="34"/>
      <c r="C8" s="29"/>
    </row>
    <row r="9" spans="1:3" ht="14.25" customHeight="1" x14ac:dyDescent="0.2">
      <c r="A9" s="12" t="s">
        <v>75</v>
      </c>
      <c r="B9" s="33" t="str">
        <f>tbl_data!K8</f>
        <v>0.79 (0.77-0.81)</v>
      </c>
      <c r="C9" s="30" t="str">
        <f>tbl_data!L8</f>
        <v>&lt;0.0001</v>
      </c>
    </row>
    <row r="10" spans="1:3" ht="14.25" customHeight="1" x14ac:dyDescent="0.2">
      <c r="A10" s="5" t="s">
        <v>78</v>
      </c>
      <c r="B10" s="34" t="str">
        <f>tbl_data!K9</f>
        <v>0.96 (0.95-0.98)</v>
      </c>
      <c r="C10" s="29" t="str">
        <f>tbl_data!L9</f>
        <v>&lt;0.0001</v>
      </c>
    </row>
    <row r="11" spans="1:3" ht="14.25" customHeight="1" x14ac:dyDescent="0.2">
      <c r="A11" s="6" t="s">
        <v>88</v>
      </c>
      <c r="B11" s="33"/>
      <c r="C11" s="30"/>
    </row>
    <row r="12" spans="1:3" ht="14.25" customHeight="1" x14ac:dyDescent="0.2">
      <c r="A12" s="13">
        <v>1</v>
      </c>
      <c r="B12" s="34" t="str">
        <f>tbl_data!K11</f>
        <v>1.12 (1.08-1.16)</v>
      </c>
      <c r="C12" s="29" t="str">
        <f>tbl_data!L11</f>
        <v>&lt;0.0001</v>
      </c>
    </row>
    <row r="13" spans="1:3" ht="14.25" customHeight="1" x14ac:dyDescent="0.2">
      <c r="A13" s="12">
        <v>2</v>
      </c>
      <c r="B13" s="33" t="str">
        <f>tbl_data!K12</f>
        <v>1.23 (1.16-1.30)</v>
      </c>
      <c r="C13" s="30" t="str">
        <f>tbl_data!L12</f>
        <v>&lt;0.0001</v>
      </c>
    </row>
    <row r="14" spans="1:3" ht="14.25" customHeight="1" x14ac:dyDescent="0.2">
      <c r="A14" s="13" t="s">
        <v>89</v>
      </c>
      <c r="B14" s="34" t="str">
        <f>tbl_data!K13</f>
        <v>1.19 (1.10-1.28)</v>
      </c>
      <c r="C14" s="29" t="str">
        <f>tbl_data!L13</f>
        <v>&lt;0.0001</v>
      </c>
    </row>
    <row r="15" spans="1:3" ht="14.25" customHeight="1" x14ac:dyDescent="0.2">
      <c r="A15" s="10" t="s">
        <v>105</v>
      </c>
      <c r="B15" s="35"/>
      <c r="C15" s="47"/>
    </row>
    <row r="16" spans="1:3" ht="14.25" customHeight="1" x14ac:dyDescent="0.2">
      <c r="A16" s="11" t="s">
        <v>95</v>
      </c>
      <c r="B16" s="36" t="str">
        <f>tbl_data!K15</f>
        <v>1.13 (1.07-1.19)</v>
      </c>
      <c r="C16" s="32" t="str">
        <f>tbl_data!L15</f>
        <v>&lt;0.0001</v>
      </c>
    </row>
    <row r="17" spans="1:3" ht="14.25" customHeight="1" x14ac:dyDescent="0.2">
      <c r="A17" s="6" t="s">
        <v>80</v>
      </c>
      <c r="B17" s="33"/>
      <c r="C17" s="30"/>
    </row>
    <row r="18" spans="1:3" ht="14.25" customHeight="1" x14ac:dyDescent="0.2">
      <c r="A18" s="13" t="s">
        <v>75</v>
      </c>
      <c r="B18" s="34" t="str">
        <f>tbl_data!K17</f>
        <v>0.99 (0.88-1.12)</v>
      </c>
      <c r="C18" s="29">
        <f>tbl_data!L17</f>
        <v>0.87990000000000002</v>
      </c>
    </row>
    <row r="19" spans="1:3" ht="14.25" customHeight="1" x14ac:dyDescent="0.2">
      <c r="A19" s="6" t="s">
        <v>96</v>
      </c>
      <c r="B19" s="33"/>
      <c r="C19" s="30"/>
    </row>
    <row r="20" spans="1:3" ht="14.25" customHeight="1" x14ac:dyDescent="0.2">
      <c r="A20" s="13" t="s">
        <v>97</v>
      </c>
      <c r="B20" s="34" t="str">
        <f>tbl_data!K19</f>
        <v>1.23 (1.07-1.41)</v>
      </c>
      <c r="C20" s="29">
        <f>tbl_data!L19</f>
        <v>3.0999999999999999E-3</v>
      </c>
    </row>
    <row r="21" spans="1:3" ht="14.25" customHeight="1" x14ac:dyDescent="0.2">
      <c r="A21" s="12" t="s">
        <v>98</v>
      </c>
      <c r="B21" s="33" t="str">
        <f>tbl_data!K20</f>
        <v>1.32 (1.16-1.49)</v>
      </c>
      <c r="C21" s="30" t="str">
        <f>tbl_data!L20</f>
        <v>&lt;0.0001</v>
      </c>
    </row>
    <row r="22" spans="1:3" ht="14.25" customHeight="1" x14ac:dyDescent="0.2">
      <c r="A22" s="13" t="s">
        <v>99</v>
      </c>
      <c r="B22" s="34" t="str">
        <f>tbl_data!K21</f>
        <v>1.11 (0.94-1.32)</v>
      </c>
      <c r="C22" s="29">
        <f>tbl_data!L21</f>
        <v>0.20080000000000001</v>
      </c>
    </row>
    <row r="23" spans="1:3" ht="14.25" customHeight="1" x14ac:dyDescent="0.2">
      <c r="A23" s="12" t="s">
        <v>100</v>
      </c>
      <c r="B23" s="33" t="str">
        <f>tbl_data!K22</f>
        <v>0.68 (0.54-0.86)</v>
      </c>
      <c r="C23" s="30">
        <f>tbl_data!L22</f>
        <v>1.4E-3</v>
      </c>
    </row>
    <row r="24" spans="1:3" ht="14.25" customHeight="1" x14ac:dyDescent="0.2">
      <c r="A24" s="5" t="s">
        <v>83</v>
      </c>
      <c r="B24" s="34"/>
      <c r="C24" s="29"/>
    </row>
    <row r="25" spans="1:3" ht="14.25" customHeight="1" x14ac:dyDescent="0.2">
      <c r="A25" s="12" t="s">
        <v>77</v>
      </c>
      <c r="B25" s="33" t="str">
        <f>tbl_data!K24</f>
        <v>0.88 (0.76-1.02)</v>
      </c>
      <c r="C25" s="30">
        <f>tbl_data!L24</f>
        <v>9.3899999999999997E-2</v>
      </c>
    </row>
    <row r="26" spans="1:3" ht="14.25" customHeight="1" x14ac:dyDescent="0.2">
      <c r="A26" s="5" t="s">
        <v>81</v>
      </c>
      <c r="B26" s="34"/>
      <c r="C26" s="29"/>
    </row>
    <row r="27" spans="1:3" ht="14.25" customHeight="1" x14ac:dyDescent="0.2">
      <c r="A27" s="12" t="s">
        <v>26</v>
      </c>
      <c r="B27" s="33" t="str">
        <f>tbl_data!K26</f>
        <v>0.92 (0.81-1.05)</v>
      </c>
      <c r="C27" s="30">
        <f>tbl_data!L26</f>
        <v>0.21360000000000001</v>
      </c>
    </row>
    <row r="28" spans="1:3" ht="14.25" customHeight="1" x14ac:dyDescent="0.2">
      <c r="A28" s="5" t="s">
        <v>86</v>
      </c>
      <c r="B28" s="34"/>
      <c r="C28" s="29"/>
    </row>
    <row r="29" spans="1:3" ht="14.25" customHeight="1" x14ac:dyDescent="0.2">
      <c r="A29" s="12" t="s">
        <v>76</v>
      </c>
      <c r="B29" s="33" t="str">
        <f>tbl_data!K28</f>
        <v>1.17 (1.04-1.32)</v>
      </c>
      <c r="C29" s="30">
        <f>tbl_data!L28</f>
        <v>8.6999999999999994E-3</v>
      </c>
    </row>
    <row r="30" spans="1:3" ht="14.25" customHeight="1" x14ac:dyDescent="0.2">
      <c r="A30" s="5" t="s">
        <v>87</v>
      </c>
      <c r="B30" s="34"/>
      <c r="C30" s="29"/>
    </row>
    <row r="31" spans="1:3" ht="14.25" customHeight="1" x14ac:dyDescent="0.2">
      <c r="A31" s="12" t="s">
        <v>26</v>
      </c>
      <c r="B31" s="33" t="str">
        <f>tbl_data!K30</f>
        <v>0.63 (0.61-0.65)</v>
      </c>
      <c r="C31" s="30" t="str">
        <f>tbl_data!L30</f>
        <v>&lt;0.0001</v>
      </c>
    </row>
    <row r="32" spans="1:3" ht="14.25" customHeight="1" x14ac:dyDescent="0.2">
      <c r="A32" s="13" t="s">
        <v>84</v>
      </c>
      <c r="B32" s="34" t="str">
        <f>tbl_data!K31</f>
        <v>0.89 (0.83-0.95)</v>
      </c>
      <c r="C32" s="29">
        <f>tbl_data!L31</f>
        <v>2.0000000000000001E-4</v>
      </c>
    </row>
    <row r="33" spans="1:3" ht="14.25" customHeight="1" x14ac:dyDescent="0.2">
      <c r="A33" s="15" t="s">
        <v>85</v>
      </c>
      <c r="B33" s="33" t="str">
        <f>tbl_data!K32</f>
        <v>1.38 (1.26-1.50)</v>
      </c>
      <c r="C33" s="30" t="str">
        <f>tbl_data!L32</f>
        <v>&lt;0.0001</v>
      </c>
    </row>
    <row r="34" spans="1:3" ht="14.25" customHeight="1" x14ac:dyDescent="0.2">
      <c r="A34" s="10" t="s">
        <v>76</v>
      </c>
      <c r="B34" s="35"/>
      <c r="C34" s="47"/>
    </row>
    <row r="35" spans="1:3" ht="14.25" customHeight="1" x14ac:dyDescent="0.2">
      <c r="A35" s="5" t="s">
        <v>103</v>
      </c>
      <c r="B35" s="34"/>
      <c r="C35" s="29"/>
    </row>
    <row r="36" spans="1:3" ht="14.25" customHeight="1" x14ac:dyDescent="0.2">
      <c r="A36" s="21" t="s">
        <v>104</v>
      </c>
      <c r="B36" s="37" t="str">
        <f>tbl_data!K35</f>
        <v>0.87 (0.85-0.90)</v>
      </c>
      <c r="C36" s="31" t="str">
        <f>tbl_data!L35</f>
        <v>&lt;0.0001</v>
      </c>
    </row>
    <row r="37" spans="1:3" ht="18" customHeight="1" x14ac:dyDescent="0.2">
      <c r="A37" s="80" t="s">
        <v>141</v>
      </c>
      <c r="B37" s="80"/>
      <c r="C37" s="80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topLeftCell="A10"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143</v>
      </c>
      <c r="B1" s="78"/>
      <c r="C1" s="78"/>
    </row>
    <row r="2" spans="1:3" s="16" customFormat="1" ht="12" x14ac:dyDescent="0.2">
      <c r="A2" s="79" t="s">
        <v>112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114</v>
      </c>
      <c r="B6" s="20"/>
      <c r="C6" s="29"/>
    </row>
    <row r="7" spans="1:3" ht="14.25" customHeight="1" x14ac:dyDescent="0.2">
      <c r="A7" s="12" t="s">
        <v>115</v>
      </c>
      <c r="B7" s="33" t="str">
        <f>tbl_data!B6</f>
        <v>0.59 (0.45-0.77)</v>
      </c>
      <c r="C7" s="30">
        <f>tbl_data!C6</f>
        <v>1E-4</v>
      </c>
    </row>
    <row r="8" spans="1:3" ht="14.25" customHeight="1" x14ac:dyDescent="0.2">
      <c r="A8" s="39" t="s">
        <v>116</v>
      </c>
      <c r="B8" s="34" t="str">
        <f>tbl_data!B7</f>
        <v>0.95 (0.83-1.09)</v>
      </c>
      <c r="C8" s="29">
        <f>tbl_data!C7</f>
        <v>0.45419999999999999</v>
      </c>
    </row>
    <row r="9" spans="1:3" ht="14.25" customHeight="1" x14ac:dyDescent="0.2">
      <c r="A9" s="38" t="s">
        <v>117</v>
      </c>
      <c r="B9" s="33" t="str">
        <f>tbl_data!B8</f>
        <v>0.80 (0.71-0.90)</v>
      </c>
      <c r="C9" s="30">
        <f>tbl_data!C8</f>
        <v>4.0000000000000002E-4</v>
      </c>
    </row>
    <row r="10" spans="1:3" ht="14.25" customHeight="1" x14ac:dyDescent="0.2">
      <c r="A10" s="5" t="s">
        <v>80</v>
      </c>
      <c r="B10" s="34"/>
      <c r="C10" s="29"/>
    </row>
    <row r="11" spans="1:3" ht="14.25" customHeight="1" x14ac:dyDescent="0.2">
      <c r="A11" s="12" t="s">
        <v>75</v>
      </c>
      <c r="B11" s="33" t="str">
        <f>tbl_data!B10</f>
        <v>1.00 (0.91-1.11)</v>
      </c>
      <c r="C11" s="30">
        <f>tbl_data!C10</f>
        <v>0.96209999999999996</v>
      </c>
    </row>
    <row r="12" spans="1:3" ht="14.25" customHeight="1" x14ac:dyDescent="0.2">
      <c r="A12" s="5" t="s">
        <v>78</v>
      </c>
      <c r="B12" s="34" t="str">
        <f>tbl_data!B11</f>
        <v>1.04 (0.98-1.11)</v>
      </c>
      <c r="C12" s="29">
        <f>tbl_data!C11</f>
        <v>0.14580000000000001</v>
      </c>
    </row>
    <row r="13" spans="1:3" ht="14.25" customHeight="1" x14ac:dyDescent="0.2">
      <c r="A13" s="6" t="s">
        <v>118</v>
      </c>
      <c r="B13" s="33"/>
      <c r="C13" s="30"/>
    </row>
    <row r="14" spans="1:3" ht="14.25" customHeight="1" x14ac:dyDescent="0.2">
      <c r="A14" s="13">
        <v>2</v>
      </c>
      <c r="B14" s="34" t="str">
        <f>tbl_data!B13</f>
        <v>1.00 (0.88-1.13)</v>
      </c>
      <c r="C14" s="29">
        <f>tbl_data!C13</f>
        <v>0.99150000000000005</v>
      </c>
    </row>
    <row r="15" spans="1:3" ht="14.25" customHeight="1" x14ac:dyDescent="0.2">
      <c r="A15" s="12">
        <v>3</v>
      </c>
      <c r="B15" s="33" t="str">
        <f>tbl_data!B14</f>
        <v>0.98 (0.84-1.14)</v>
      </c>
      <c r="C15" s="30">
        <f>tbl_data!C14</f>
        <v>0.81100000000000005</v>
      </c>
    </row>
    <row r="16" spans="1:3" ht="14.25" customHeight="1" x14ac:dyDescent="0.2">
      <c r="A16" s="13" t="s">
        <v>119</v>
      </c>
      <c r="B16" s="34" t="str">
        <f>tbl_data!B15</f>
        <v>0.85 (0.71-1.02)</v>
      </c>
      <c r="C16" s="29">
        <f>tbl_data!C15</f>
        <v>8.6999999999999994E-2</v>
      </c>
    </row>
    <row r="17" spans="1:3" ht="14.25" customHeight="1" x14ac:dyDescent="0.2">
      <c r="A17" s="6" t="s">
        <v>120</v>
      </c>
      <c r="B17" s="33"/>
      <c r="C17" s="30"/>
    </row>
    <row r="18" spans="1:3" ht="14.25" customHeight="1" x14ac:dyDescent="0.2">
      <c r="A18" s="13" t="s">
        <v>26</v>
      </c>
      <c r="B18" s="34" t="str">
        <f>tbl_data!B17</f>
        <v>0.96 (0.69-1.33)</v>
      </c>
      <c r="C18" s="29">
        <f>tbl_data!C17</f>
        <v>0.79179999999999995</v>
      </c>
    </row>
    <row r="19" spans="1:3" ht="14.25" customHeight="1" x14ac:dyDescent="0.2">
      <c r="A19" s="6" t="s">
        <v>88</v>
      </c>
      <c r="B19" s="33"/>
      <c r="C19" s="30"/>
    </row>
    <row r="20" spans="1:3" ht="14.25" customHeight="1" x14ac:dyDescent="0.2">
      <c r="A20" s="13">
        <v>1</v>
      </c>
      <c r="B20" s="34" t="str">
        <f>tbl_data!B19</f>
        <v>0.97 (0.85-1.10)</v>
      </c>
      <c r="C20" s="29">
        <f>tbl_data!C19</f>
        <v>0.58779999999999999</v>
      </c>
    </row>
    <row r="21" spans="1:3" ht="14.25" customHeight="1" x14ac:dyDescent="0.2">
      <c r="A21" s="12">
        <v>2</v>
      </c>
      <c r="B21" s="33" t="str">
        <f>tbl_data!B20</f>
        <v>0.87 (0.53-1.44)</v>
      </c>
      <c r="C21" s="30">
        <f>tbl_data!C20</f>
        <v>0.60070000000000001</v>
      </c>
    </row>
    <row r="22" spans="1:3" ht="14.25" customHeight="1" x14ac:dyDescent="0.2">
      <c r="A22" s="13" t="s">
        <v>89</v>
      </c>
      <c r="B22" s="34" t="str">
        <f>tbl_data!B21</f>
        <v>1.09 (0.48-2.48)</v>
      </c>
      <c r="C22" s="29">
        <f>tbl_data!C21</f>
        <v>0.84450000000000003</v>
      </c>
    </row>
    <row r="23" spans="1:3" ht="14.25" customHeight="1" x14ac:dyDescent="0.2">
      <c r="A23" s="10" t="s">
        <v>105</v>
      </c>
      <c r="B23" s="35"/>
      <c r="C23" s="47"/>
    </row>
    <row r="24" spans="1:3" ht="14.25" customHeight="1" x14ac:dyDescent="0.2">
      <c r="A24" s="11" t="s">
        <v>95</v>
      </c>
      <c r="B24" s="36" t="str">
        <f>tbl_data!B23</f>
        <v>1.23 (1.09-1.39)</v>
      </c>
      <c r="C24" s="32">
        <f>tbl_data!C23</f>
        <v>6.9999999999999999E-4</v>
      </c>
    </row>
    <row r="25" spans="1:3" ht="14.25" customHeight="1" x14ac:dyDescent="0.2">
      <c r="A25" s="6" t="s">
        <v>80</v>
      </c>
      <c r="B25" s="33"/>
      <c r="C25" s="30"/>
    </row>
    <row r="26" spans="1:3" ht="14.25" customHeight="1" x14ac:dyDescent="0.2">
      <c r="A26" s="13" t="s">
        <v>75</v>
      </c>
      <c r="B26" s="34" t="str">
        <f>tbl_data!B25</f>
        <v>0.93 (0.72-1.19)</v>
      </c>
      <c r="C26" s="29">
        <f>tbl_data!C25</f>
        <v>0.54190000000000005</v>
      </c>
    </row>
    <row r="27" spans="1:3" ht="14.25" customHeight="1" x14ac:dyDescent="0.2">
      <c r="A27" s="6" t="s">
        <v>96</v>
      </c>
      <c r="B27" s="33"/>
      <c r="C27" s="30"/>
    </row>
    <row r="28" spans="1:3" ht="14.25" customHeight="1" x14ac:dyDescent="0.2">
      <c r="A28" s="13" t="s">
        <v>97</v>
      </c>
      <c r="B28" s="34" t="str">
        <f>tbl_data!B27</f>
        <v>0.88 (0.63-1.24)</v>
      </c>
      <c r="C28" s="29">
        <f>tbl_data!C27</f>
        <v>0.4672</v>
      </c>
    </row>
    <row r="29" spans="1:3" ht="14.25" customHeight="1" x14ac:dyDescent="0.2">
      <c r="A29" s="12" t="s">
        <v>98</v>
      </c>
      <c r="B29" s="33" t="str">
        <f>tbl_data!B28</f>
        <v>0.91 (0.67-1.24)</v>
      </c>
      <c r="C29" s="30">
        <f>tbl_data!C28</f>
        <v>0.55979999999999996</v>
      </c>
    </row>
    <row r="30" spans="1:3" ht="14.25" customHeight="1" x14ac:dyDescent="0.2">
      <c r="A30" s="13" t="s">
        <v>99</v>
      </c>
      <c r="B30" s="34" t="str">
        <f>tbl_data!B29</f>
        <v>1.20 (0.75-1.91)</v>
      </c>
      <c r="C30" s="29">
        <f>tbl_data!C29</f>
        <v>0.44479999999999997</v>
      </c>
    </row>
    <row r="31" spans="1:3" ht="14.25" customHeight="1" x14ac:dyDescent="0.2">
      <c r="A31" s="12" t="s">
        <v>100</v>
      </c>
      <c r="B31" s="33" t="str">
        <f>tbl_data!B30</f>
        <v>0.43 (0.21-0.90)</v>
      </c>
      <c r="C31" s="30">
        <f>tbl_data!C30</f>
        <v>2.5399999999999999E-2</v>
      </c>
    </row>
    <row r="32" spans="1:3" ht="14.25" customHeight="1" x14ac:dyDescent="0.2">
      <c r="A32" s="5" t="s">
        <v>83</v>
      </c>
      <c r="B32" s="34"/>
      <c r="C32" s="29"/>
    </row>
    <row r="33" spans="1:3" ht="14.25" customHeight="1" x14ac:dyDescent="0.2">
      <c r="A33" s="12" t="s">
        <v>77</v>
      </c>
      <c r="B33" s="33" t="str">
        <f>tbl_data!B32</f>
        <v>0.93 (0.67-1.30)</v>
      </c>
      <c r="C33" s="30">
        <f>tbl_data!C32</f>
        <v>0.67989999999999995</v>
      </c>
    </row>
    <row r="34" spans="1:3" ht="14.25" customHeight="1" x14ac:dyDescent="0.2">
      <c r="A34" s="5" t="s">
        <v>81</v>
      </c>
      <c r="B34" s="34"/>
      <c r="C34" s="29"/>
    </row>
    <row r="35" spans="1:3" ht="14.25" customHeight="1" x14ac:dyDescent="0.2">
      <c r="A35" s="12" t="s">
        <v>26</v>
      </c>
      <c r="B35" s="33" t="str">
        <f>tbl_data!B34</f>
        <v>0.88 (0.66-1.17)</v>
      </c>
      <c r="C35" s="30">
        <f>tbl_data!C34</f>
        <v>0.36890000000000001</v>
      </c>
    </row>
    <row r="36" spans="1:3" ht="14.25" customHeight="1" x14ac:dyDescent="0.2">
      <c r="A36" s="5" t="s">
        <v>86</v>
      </c>
      <c r="B36" s="34"/>
      <c r="C36" s="29"/>
    </row>
    <row r="37" spans="1:3" ht="14.25" customHeight="1" x14ac:dyDescent="0.2">
      <c r="A37" s="12" t="s">
        <v>76</v>
      </c>
      <c r="B37" s="33" t="str">
        <f>tbl_data!B36</f>
        <v>1.30 (1.02-1.67)</v>
      </c>
      <c r="C37" s="30">
        <f>tbl_data!C36</f>
        <v>3.73E-2</v>
      </c>
    </row>
    <row r="38" spans="1:3" ht="14.25" customHeight="1" x14ac:dyDescent="0.2">
      <c r="A38" s="5" t="s">
        <v>113</v>
      </c>
      <c r="B38" s="34"/>
      <c r="C38" s="29"/>
    </row>
    <row r="39" spans="1:3" ht="14.25" customHeight="1" x14ac:dyDescent="0.2">
      <c r="A39" s="12" t="s">
        <v>26</v>
      </c>
      <c r="B39" s="33" t="str">
        <f>tbl_data!B38</f>
        <v>1.22 (0.81-1.83)</v>
      </c>
      <c r="C39" s="30">
        <f>tbl_data!C38</f>
        <v>0.34</v>
      </c>
    </row>
    <row r="40" spans="1:3" ht="14.25" customHeight="1" x14ac:dyDescent="0.2">
      <c r="A40" s="5" t="s">
        <v>87</v>
      </c>
      <c r="B40" s="34"/>
      <c r="C40" s="29"/>
    </row>
    <row r="41" spans="1:3" ht="14.25" customHeight="1" x14ac:dyDescent="0.2">
      <c r="A41" s="12" t="s">
        <v>26</v>
      </c>
      <c r="B41" s="33" t="str">
        <f>tbl_data!B40</f>
        <v>0.72 (0.63-0.81)</v>
      </c>
      <c r="C41" s="30" t="str">
        <f>tbl_data!C40</f>
        <v>&lt;0.0001</v>
      </c>
    </row>
    <row r="42" spans="1:3" ht="14.25" customHeight="1" x14ac:dyDescent="0.2">
      <c r="A42" s="13" t="s">
        <v>84</v>
      </c>
      <c r="B42" s="34" t="str">
        <f>tbl_data!B41</f>
        <v>0.63 (0.52-0.77)</v>
      </c>
      <c r="C42" s="29" t="str">
        <f>tbl_data!C41</f>
        <v>&lt;0.0001</v>
      </c>
    </row>
    <row r="43" spans="1:3" ht="14.25" customHeight="1" x14ac:dyDescent="0.2">
      <c r="A43" s="15" t="s">
        <v>85</v>
      </c>
      <c r="B43" s="33" t="str">
        <f>tbl_data!B42</f>
        <v>1.22 (1.03-1.43)</v>
      </c>
      <c r="C43" s="30">
        <f>tbl_data!C42</f>
        <v>2.01E-2</v>
      </c>
    </row>
    <row r="44" spans="1:3" ht="14.25" customHeight="1" x14ac:dyDescent="0.2">
      <c r="A44" s="10" t="s">
        <v>76</v>
      </c>
      <c r="B44" s="35"/>
      <c r="C44" s="47"/>
    </row>
    <row r="45" spans="1:3" ht="14.25" customHeight="1" x14ac:dyDescent="0.2">
      <c r="A45" s="5" t="s">
        <v>103</v>
      </c>
      <c r="B45" s="34"/>
      <c r="C45" s="29"/>
    </row>
    <row r="46" spans="1:3" ht="14.25" customHeight="1" x14ac:dyDescent="0.2">
      <c r="A46" s="21" t="s">
        <v>104</v>
      </c>
      <c r="B46" s="37" t="str">
        <f>tbl_data!B45</f>
        <v>0.85 (0.77-0.94)</v>
      </c>
      <c r="C46" s="31">
        <f>tbl_data!C45</f>
        <v>1.4E-3</v>
      </c>
    </row>
    <row r="47" spans="1:3" ht="18" customHeight="1" x14ac:dyDescent="0.2">
      <c r="A47" s="80" t="s">
        <v>141</v>
      </c>
      <c r="B47" s="80"/>
      <c r="C47" s="80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topLeftCell="A3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30.28515625" style="40" customWidth="1"/>
    <col min="3" max="4" width="8.28515625" style="49" customWidth="1"/>
    <col min="5" max="5" width="9.140625" style="53"/>
    <col min="6" max="6" width="10.85546875" style="53" bestFit="1" customWidth="1"/>
    <col min="7" max="7" width="12.140625" style="53" bestFit="1" customWidth="1"/>
    <col min="8" max="9" width="9.140625" style="54"/>
    <col min="11" max="11" width="8.7109375" customWidth="1"/>
    <col min="12" max="12" width="7.42578125" customWidth="1"/>
    <col min="13" max="13" width="41.28515625" style="23" bestFit="1" customWidth="1"/>
    <col min="14" max="14" width="53.140625" style="40" bestFit="1" customWidth="1"/>
    <col min="15" max="15" width="6.85546875" style="49" customWidth="1"/>
    <col min="16" max="16" width="6.85546875" style="48" customWidth="1"/>
    <col min="17" max="21" width="10.28515625" style="54" customWidth="1"/>
    <col min="22" max="22" width="10.28515625" customWidth="1"/>
  </cols>
  <sheetData>
    <row r="1" spans="1:23" s="62" customFormat="1" x14ac:dyDescent="0.2">
      <c r="A1" s="58" t="s">
        <v>73</v>
      </c>
      <c r="B1" s="58"/>
      <c r="C1" s="59" t="s">
        <v>71</v>
      </c>
      <c r="D1" s="60"/>
      <c r="E1" s="61"/>
      <c r="F1" s="61"/>
      <c r="G1" s="61"/>
      <c r="H1" s="61"/>
      <c r="I1" s="61"/>
      <c r="M1" s="63" t="s">
        <v>73</v>
      </c>
      <c r="N1" s="58"/>
      <c r="O1" s="60" t="s">
        <v>72</v>
      </c>
      <c r="P1" s="59"/>
      <c r="Q1" s="61"/>
      <c r="R1" s="61"/>
      <c r="S1" s="61"/>
      <c r="T1" s="61"/>
      <c r="U1" s="61"/>
    </row>
    <row r="2" spans="1:23" s="62" customFormat="1" x14ac:dyDescent="0.2">
      <c r="A2" s="58"/>
      <c r="B2" s="58"/>
      <c r="C2" s="60"/>
      <c r="D2" s="60"/>
      <c r="E2" s="61" t="s">
        <v>90</v>
      </c>
      <c r="F2" s="61"/>
      <c r="G2" s="61"/>
      <c r="H2" s="61"/>
      <c r="I2" s="61"/>
      <c r="K2" s="62" t="s">
        <v>140</v>
      </c>
      <c r="M2" s="63"/>
      <c r="N2" s="58"/>
      <c r="O2" s="60"/>
      <c r="P2" s="59"/>
      <c r="Q2" s="61" t="s">
        <v>90</v>
      </c>
      <c r="R2" s="61"/>
      <c r="S2" s="61"/>
      <c r="T2" s="61"/>
      <c r="U2" s="61"/>
      <c r="W2" s="62" t="s">
        <v>140</v>
      </c>
    </row>
    <row r="3" spans="1:23" s="62" customFormat="1" x14ac:dyDescent="0.2">
      <c r="A3" s="58" t="s">
        <v>126</v>
      </c>
      <c r="B3" s="64" t="s">
        <v>125</v>
      </c>
      <c r="C3" s="60" t="s">
        <v>121</v>
      </c>
      <c r="D3" s="60" t="s">
        <v>122</v>
      </c>
      <c r="E3" s="61" t="s">
        <v>91</v>
      </c>
      <c r="F3" s="65" t="s">
        <v>123</v>
      </c>
      <c r="G3" s="65" t="s">
        <v>124</v>
      </c>
      <c r="H3" s="61" t="s">
        <v>92</v>
      </c>
      <c r="I3" s="61" t="s">
        <v>93</v>
      </c>
      <c r="J3" s="62" t="s">
        <v>94</v>
      </c>
      <c r="K3" s="62" t="s">
        <v>107</v>
      </c>
      <c r="M3" s="63"/>
      <c r="N3" s="64" t="s">
        <v>125</v>
      </c>
      <c r="O3" s="60" t="s">
        <v>121</v>
      </c>
      <c r="P3" s="59" t="s">
        <v>122</v>
      </c>
      <c r="Q3" s="61" t="s">
        <v>91</v>
      </c>
      <c r="R3" s="65" t="s">
        <v>123</v>
      </c>
      <c r="S3" s="65" t="s">
        <v>124</v>
      </c>
      <c r="T3" s="61" t="s">
        <v>92</v>
      </c>
      <c r="U3" s="61" t="s">
        <v>93</v>
      </c>
      <c r="V3" s="62" t="s">
        <v>94</v>
      </c>
      <c r="W3" s="62" t="s">
        <v>107</v>
      </c>
    </row>
    <row r="4" spans="1:23" x14ac:dyDescent="0.2">
      <c r="A4" s="45" t="s">
        <v>131</v>
      </c>
      <c r="B4" s="66" t="str">
        <f>CONCATENATE(A4,K4)</f>
        <v xml:space="preserve">Patient Characteristics: </v>
      </c>
      <c r="C4" s="52">
        <v>0</v>
      </c>
      <c r="D4" s="52">
        <f>D47+2</f>
        <v>2</v>
      </c>
      <c r="K4" t="str">
        <f>IF(ISBLANK(J4)," ",IF(OR(J4="&lt;.0001",J4&lt;0.01),"*"," "))</f>
        <v xml:space="preserve"> </v>
      </c>
      <c r="M4" s="45" t="s">
        <v>131</v>
      </c>
      <c r="N4" s="66" t="str">
        <f>CONCATENATE(M4,W4)</f>
        <v xml:space="preserve">Patient Characteristics: </v>
      </c>
      <c r="O4" s="49">
        <v>0</v>
      </c>
      <c r="P4" s="52">
        <f>P37+2</f>
        <v>2</v>
      </c>
      <c r="Q4" s="53"/>
      <c r="R4" s="53"/>
      <c r="S4" s="53"/>
      <c r="W4" t="str">
        <f>IF(ISBLANK(V4)," ",IF(OR(V4="&lt;.0001",V4&lt;0.01),"*"," "))</f>
        <v xml:space="preserve"> </v>
      </c>
    </row>
    <row r="5" spans="1:23" x14ac:dyDescent="0.2">
      <c r="A5" s="41" t="s">
        <v>114</v>
      </c>
      <c r="B5" s="51" t="str">
        <f t="shared" ref="B5:B45" si="0">CONCATENATE(A5,K5)</f>
        <v xml:space="preserve">Age Group (Ref: 10-14 Years) </v>
      </c>
      <c r="C5" s="50">
        <v>0</v>
      </c>
      <c r="D5" s="55">
        <f>D4+2</f>
        <v>4</v>
      </c>
      <c r="K5" t="str">
        <f t="shared" ref="K5:K45" si="1">IF(ISBLANK(J5)," ",IF(OR(J5="&lt;.0001",J5&lt;0.01),"*"," "))</f>
        <v xml:space="preserve"> </v>
      </c>
      <c r="M5" s="23" t="s">
        <v>82</v>
      </c>
      <c r="N5" s="68" t="str">
        <f t="shared" ref="N5:N35" si="2">CONCATENATE(M5,W5)</f>
        <v xml:space="preserve">Age Group (Ref: 15-64 Years) </v>
      </c>
      <c r="O5" s="49">
        <v>0</v>
      </c>
      <c r="P5" s="55">
        <f>P4+2</f>
        <v>4</v>
      </c>
      <c r="Q5" s="53"/>
      <c r="R5" s="53"/>
      <c r="S5" s="53"/>
      <c r="W5" t="str">
        <f t="shared" ref="W5:W35" si="3">IF(ISBLANK(V5)," ",IF(OR(V5="&lt;.0001",V5&lt;0.01),"*"," "))</f>
        <v xml:space="preserve"> </v>
      </c>
    </row>
    <row r="6" spans="1:23" x14ac:dyDescent="0.2">
      <c r="A6" s="42" t="s">
        <v>115</v>
      </c>
      <c r="B6" s="67" t="str">
        <f t="shared" si="0"/>
        <v>Under 1*</v>
      </c>
      <c r="C6" s="50">
        <v>0</v>
      </c>
      <c r="D6" s="55">
        <f t="shared" ref="D6:D45" si="4">D5+2</f>
        <v>6</v>
      </c>
      <c r="E6" s="53">
        <f>Odds_kids!E19</f>
        <v>0.59089999999999998</v>
      </c>
      <c r="F6" s="53">
        <f>E6-H6</f>
        <v>0.13991999999999999</v>
      </c>
      <c r="G6" s="53">
        <f>I6-E6</f>
        <v>0.18334000000000006</v>
      </c>
      <c r="H6" s="54">
        <f>Odds_kids!F19</f>
        <v>0.45097999999999999</v>
      </c>
      <c r="I6" s="54">
        <f>Odds_kids!G19</f>
        <v>0.77424000000000004</v>
      </c>
      <c r="J6">
        <f>Odds_kids!H19</f>
        <v>1E-4</v>
      </c>
      <c r="K6" t="str">
        <f t="shared" si="1"/>
        <v>*</v>
      </c>
      <c r="M6" s="25" t="s">
        <v>79</v>
      </c>
      <c r="N6" s="69" t="str">
        <f t="shared" si="2"/>
        <v>65 and Older*</v>
      </c>
      <c r="O6" s="49">
        <v>0</v>
      </c>
      <c r="P6" s="55">
        <f t="shared" ref="P6" si="5">P5+2</f>
        <v>6</v>
      </c>
      <c r="Q6" s="53">
        <f>Odds_adults!E18</f>
        <v>0.86746999999999996</v>
      </c>
      <c r="R6" s="53">
        <f>Q6-T6</f>
        <v>3.2679999999999931E-2</v>
      </c>
      <c r="S6" s="53">
        <f>U6-Q6</f>
        <v>3.395999999999999E-2</v>
      </c>
      <c r="T6" s="54">
        <f>Odds_adults!F18</f>
        <v>0.83479000000000003</v>
      </c>
      <c r="U6" s="54">
        <f>Odds_adults!G18</f>
        <v>0.90142999999999995</v>
      </c>
      <c r="V6" t="str">
        <f>Odds_adults!H18</f>
        <v>&lt;.0001</v>
      </c>
      <c r="W6" t="str">
        <f t="shared" si="3"/>
        <v>*</v>
      </c>
    </row>
    <row r="7" spans="1:23" x14ac:dyDescent="0.2">
      <c r="A7" s="43" t="s">
        <v>145</v>
      </c>
      <c r="B7" s="67" t="str">
        <f t="shared" si="0"/>
        <v xml:space="preserve">1-4 </v>
      </c>
      <c r="C7" s="50">
        <v>0</v>
      </c>
      <c r="D7" s="55">
        <f t="shared" si="4"/>
        <v>8</v>
      </c>
      <c r="E7" s="53">
        <f>Odds_kids!E20</f>
        <v>0.94947000000000004</v>
      </c>
      <c r="F7" s="53">
        <f t="shared" ref="F7:F45" si="6">E7-H7</f>
        <v>0.12055000000000005</v>
      </c>
      <c r="G7" s="53">
        <f t="shared" ref="G7:G45" si="7">I7-E7</f>
        <v>0.13809000000000005</v>
      </c>
      <c r="H7" s="54">
        <f>Odds_kids!F20</f>
        <v>0.82891999999999999</v>
      </c>
      <c r="I7" s="54">
        <f>Odds_kids!G20</f>
        <v>1.0875600000000001</v>
      </c>
      <c r="J7">
        <f>Odds_kids!H20</f>
        <v>0.45419999999999999</v>
      </c>
      <c r="K7" t="str">
        <f t="shared" si="1"/>
        <v xml:space="preserve"> </v>
      </c>
      <c r="M7" s="23" t="s">
        <v>80</v>
      </c>
      <c r="N7" s="68" t="str">
        <f t="shared" si="2"/>
        <v xml:space="preserve">Sex (Ref: Female) </v>
      </c>
      <c r="O7" s="49">
        <v>0</v>
      </c>
      <c r="P7" s="55">
        <f>P6+3</f>
        <v>9</v>
      </c>
      <c r="Q7" s="53"/>
      <c r="R7" s="53"/>
      <c r="S7" s="53"/>
      <c r="W7" t="str">
        <f t="shared" si="3"/>
        <v xml:space="preserve"> </v>
      </c>
    </row>
    <row r="8" spans="1:23" x14ac:dyDescent="0.2">
      <c r="A8" s="43" t="s">
        <v>117</v>
      </c>
      <c r="B8" s="67" t="str">
        <f t="shared" si="0"/>
        <v>5-9*</v>
      </c>
      <c r="C8" s="50">
        <v>0</v>
      </c>
      <c r="D8" s="55">
        <f t="shared" si="4"/>
        <v>10</v>
      </c>
      <c r="E8" s="53">
        <f>Odds_kids!E21</f>
        <v>0.79886999999999997</v>
      </c>
      <c r="F8" s="53">
        <f t="shared" si="6"/>
        <v>9.3160000000000021E-2</v>
      </c>
      <c r="G8" s="53">
        <f t="shared" si="7"/>
        <v>0.10546</v>
      </c>
      <c r="H8" s="54">
        <f>Odds_kids!F21</f>
        <v>0.70570999999999995</v>
      </c>
      <c r="I8" s="54">
        <f>Odds_kids!G21</f>
        <v>0.90432999999999997</v>
      </c>
      <c r="J8">
        <f>Odds_kids!H21</f>
        <v>4.0000000000000002E-4</v>
      </c>
      <c r="K8" t="str">
        <f t="shared" si="1"/>
        <v>*</v>
      </c>
      <c r="M8" s="25" t="s">
        <v>75</v>
      </c>
      <c r="N8" s="69" t="str">
        <f t="shared" si="2"/>
        <v>Male*</v>
      </c>
      <c r="O8" s="49">
        <v>0</v>
      </c>
      <c r="P8" s="55">
        <f>P7+2</f>
        <v>11</v>
      </c>
      <c r="Q8" s="53">
        <f>Odds_adults!E19</f>
        <v>0.79193000000000002</v>
      </c>
      <c r="R8" s="53">
        <f t="shared" ref="R8:R9" si="8">Q8-T8</f>
        <v>2.204000000000006E-2</v>
      </c>
      <c r="S8" s="53">
        <f t="shared" ref="S8:S9" si="9">U8-Q8</f>
        <v>2.2669999999999968E-2</v>
      </c>
      <c r="T8" s="54">
        <f>Odds_adults!F19</f>
        <v>0.76988999999999996</v>
      </c>
      <c r="U8" s="54">
        <f>Odds_adults!G19</f>
        <v>0.81459999999999999</v>
      </c>
      <c r="V8" t="str">
        <f>Odds_adults!H19</f>
        <v>&lt;.0001</v>
      </c>
      <c r="W8" t="str">
        <f t="shared" si="3"/>
        <v>*</v>
      </c>
    </row>
    <row r="9" spans="1:23" x14ac:dyDescent="0.2">
      <c r="A9" s="41" t="s">
        <v>80</v>
      </c>
      <c r="B9" s="51" t="str">
        <f t="shared" si="0"/>
        <v xml:space="preserve">Sex (Ref: Female) </v>
      </c>
      <c r="C9" s="50">
        <v>0</v>
      </c>
      <c r="D9" s="55">
        <f>D8+3</f>
        <v>13</v>
      </c>
      <c r="K9" t="str">
        <f t="shared" si="1"/>
        <v xml:space="preserve"> </v>
      </c>
      <c r="M9" s="23" t="s">
        <v>78</v>
      </c>
      <c r="N9" s="68" t="str">
        <f t="shared" si="2"/>
        <v>Average Socioeconomic Factor Index (SEFI-2)*</v>
      </c>
      <c r="O9" s="49">
        <v>0</v>
      </c>
      <c r="P9" s="55">
        <f>P8+3</f>
        <v>14</v>
      </c>
      <c r="Q9" s="53">
        <f>Odds_adults!E25</f>
        <v>0.96409999999999996</v>
      </c>
      <c r="R9" s="53">
        <f t="shared" si="8"/>
        <v>1.4109999999999956E-2</v>
      </c>
      <c r="S9" s="53">
        <f t="shared" si="9"/>
        <v>1.4310000000000045E-2</v>
      </c>
      <c r="T9" s="54">
        <f>Odds_adults!F25</f>
        <v>0.94999</v>
      </c>
      <c r="U9" s="54">
        <f>Odds_adults!G25</f>
        <v>0.97841</v>
      </c>
      <c r="V9" t="str">
        <f>Odds_adults!H25</f>
        <v>&lt;.0001</v>
      </c>
      <c r="W9" t="str">
        <f t="shared" si="3"/>
        <v>*</v>
      </c>
    </row>
    <row r="10" spans="1:23" x14ac:dyDescent="0.2">
      <c r="A10" s="42" t="s">
        <v>75</v>
      </c>
      <c r="B10" s="67" t="str">
        <f t="shared" si="0"/>
        <v xml:space="preserve">Male </v>
      </c>
      <c r="C10" s="50">
        <v>0</v>
      </c>
      <c r="D10" s="55">
        <f t="shared" si="4"/>
        <v>15</v>
      </c>
      <c r="E10" s="53">
        <f>Odds_kids!E22</f>
        <v>1.00241</v>
      </c>
      <c r="F10" s="53">
        <f t="shared" si="6"/>
        <v>9.4779999999999975E-2</v>
      </c>
      <c r="G10" s="53">
        <f t="shared" si="7"/>
        <v>0.10467000000000004</v>
      </c>
      <c r="H10" s="54">
        <f>Odds_kids!F22</f>
        <v>0.90763000000000005</v>
      </c>
      <c r="I10" s="54">
        <f>Odds_kids!G22</f>
        <v>1.1070800000000001</v>
      </c>
      <c r="J10">
        <f>Odds_kids!H22</f>
        <v>0.96209999999999996</v>
      </c>
      <c r="K10" t="str">
        <f t="shared" si="1"/>
        <v xml:space="preserve"> </v>
      </c>
      <c r="M10" s="23" t="s">
        <v>88</v>
      </c>
      <c r="N10" s="68" t="str">
        <f t="shared" si="2"/>
        <v xml:space="preserve">Charlson Comorbidity Index Score (Ref: 0) </v>
      </c>
      <c r="O10" s="49">
        <v>0</v>
      </c>
      <c r="P10" s="55">
        <f>P9+3</f>
        <v>17</v>
      </c>
      <c r="Q10" s="53"/>
      <c r="R10" s="53"/>
      <c r="S10" s="53"/>
      <c r="W10" t="str">
        <f t="shared" si="3"/>
        <v xml:space="preserve"> </v>
      </c>
    </row>
    <row r="11" spans="1:23" x14ac:dyDescent="0.2">
      <c r="A11" s="41" t="s">
        <v>78</v>
      </c>
      <c r="B11" s="51" t="str">
        <f t="shared" si="0"/>
        <v xml:space="preserve">Average Socioeconomic Factor Index (SEFI-2) </v>
      </c>
      <c r="C11" s="50">
        <v>0</v>
      </c>
      <c r="D11" s="55">
        <f>D10+3</f>
        <v>18</v>
      </c>
      <c r="E11" s="53">
        <f>Odds_kids!E32</f>
        <v>1.0449200000000001</v>
      </c>
      <c r="F11" s="53">
        <f t="shared" si="6"/>
        <v>6.0070000000000068E-2</v>
      </c>
      <c r="G11" s="53">
        <f t="shared" si="7"/>
        <v>6.3739999999999908E-2</v>
      </c>
      <c r="H11" s="54">
        <f>Odds_kids!F32</f>
        <v>0.98485</v>
      </c>
      <c r="I11" s="54">
        <f>Odds_kids!G32</f>
        <v>1.10866</v>
      </c>
      <c r="J11">
        <f>Odds_kids!H32</f>
        <v>0.14580000000000001</v>
      </c>
      <c r="K11" t="str">
        <f t="shared" si="1"/>
        <v xml:space="preserve"> </v>
      </c>
      <c r="M11" s="25">
        <v>1</v>
      </c>
      <c r="N11" s="69" t="str">
        <f t="shared" si="2"/>
        <v>1*</v>
      </c>
      <c r="O11" s="49">
        <v>0</v>
      </c>
      <c r="P11" s="55">
        <f t="shared" ref="P11:P13" si="10">P10+2</f>
        <v>19</v>
      </c>
      <c r="Q11" s="53">
        <f>Odds_adults!E20</f>
        <v>1.1178699999999999</v>
      </c>
      <c r="R11" s="53">
        <f t="shared" ref="R11:R13" si="11">Q11-T11</f>
        <v>3.6129999999999995E-2</v>
      </c>
      <c r="S11" s="53">
        <f t="shared" ref="S11:S13" si="12">U11-Q11</f>
        <v>3.7340000000000151E-2</v>
      </c>
      <c r="T11" s="54">
        <f>Odds_adults!F20</f>
        <v>1.0817399999999999</v>
      </c>
      <c r="U11" s="54">
        <f>Odds_adults!G20</f>
        <v>1.1552100000000001</v>
      </c>
      <c r="V11" t="str">
        <f>Odds_adults!H20</f>
        <v>&lt;.0001</v>
      </c>
      <c r="W11" t="str">
        <f t="shared" si="3"/>
        <v>*</v>
      </c>
    </row>
    <row r="12" spans="1:23" x14ac:dyDescent="0.2">
      <c r="A12" s="41" t="s">
        <v>146</v>
      </c>
      <c r="B12" s="51" t="str">
        <f t="shared" si="0"/>
        <v xml:space="preserve">Number of children in the household (Ref: 1) </v>
      </c>
      <c r="C12" s="50">
        <v>0</v>
      </c>
      <c r="D12" s="55">
        <f>D11+3</f>
        <v>21</v>
      </c>
      <c r="K12" t="str">
        <f t="shared" si="1"/>
        <v xml:space="preserve"> </v>
      </c>
      <c r="M12" s="25">
        <v>2</v>
      </c>
      <c r="N12" s="69" t="str">
        <f t="shared" si="2"/>
        <v>2*</v>
      </c>
      <c r="O12" s="49">
        <v>0</v>
      </c>
      <c r="P12" s="55">
        <f t="shared" si="10"/>
        <v>21</v>
      </c>
      <c r="Q12" s="53">
        <f>Odds_adults!E21</f>
        <v>1.2276400000000001</v>
      </c>
      <c r="R12" s="53">
        <f t="shared" si="11"/>
        <v>6.7780000000000173E-2</v>
      </c>
      <c r="S12" s="53">
        <f t="shared" si="12"/>
        <v>7.174999999999998E-2</v>
      </c>
      <c r="T12" s="54">
        <f>Odds_adults!F21</f>
        <v>1.1598599999999999</v>
      </c>
      <c r="U12" s="54">
        <f>Odds_adults!G21</f>
        <v>1.29939</v>
      </c>
      <c r="V12" t="str">
        <f>Odds_adults!H21</f>
        <v>&lt;.0001</v>
      </c>
      <c r="W12" t="str">
        <f t="shared" si="3"/>
        <v>*</v>
      </c>
    </row>
    <row r="13" spans="1:23" x14ac:dyDescent="0.2">
      <c r="A13" s="42">
        <v>2</v>
      </c>
      <c r="B13" s="67" t="str">
        <f t="shared" si="0"/>
        <v xml:space="preserve">2 </v>
      </c>
      <c r="C13" s="50">
        <v>0</v>
      </c>
      <c r="D13" s="55">
        <f t="shared" si="4"/>
        <v>23</v>
      </c>
      <c r="E13" s="53">
        <f>Odds_kids!E28</f>
        <v>0.99931999999999999</v>
      </c>
      <c r="F13" s="53">
        <f t="shared" si="6"/>
        <v>0.11734</v>
      </c>
      <c r="G13" s="53">
        <f t="shared" si="7"/>
        <v>0.13294000000000006</v>
      </c>
      <c r="H13" s="54">
        <f>Odds_kids!F28</f>
        <v>0.88197999999999999</v>
      </c>
      <c r="I13" s="54">
        <f>Odds_kids!G28</f>
        <v>1.13226</v>
      </c>
      <c r="J13">
        <f>Odds_kids!H28</f>
        <v>0.99150000000000005</v>
      </c>
      <c r="K13" t="str">
        <f t="shared" si="1"/>
        <v xml:space="preserve"> </v>
      </c>
      <c r="M13" s="25" t="s">
        <v>89</v>
      </c>
      <c r="N13" s="69" t="str">
        <f t="shared" si="2"/>
        <v>3 or Higher*</v>
      </c>
      <c r="O13" s="49">
        <v>0</v>
      </c>
      <c r="P13" s="55">
        <f t="shared" si="10"/>
        <v>23</v>
      </c>
      <c r="Q13" s="53">
        <f>Odds_adults!E22</f>
        <v>1.19041</v>
      </c>
      <c r="R13" s="53">
        <f t="shared" si="11"/>
        <v>8.5550000000000015E-2</v>
      </c>
      <c r="S13" s="53">
        <f t="shared" si="12"/>
        <v>9.2179999999999929E-2</v>
      </c>
      <c r="T13" s="54">
        <f>Odds_adults!F22</f>
        <v>1.10486</v>
      </c>
      <c r="U13" s="54">
        <f>Odds_adults!G22</f>
        <v>1.2825899999999999</v>
      </c>
      <c r="V13" t="str">
        <f>Odds_adults!H22</f>
        <v>&lt;.0001</v>
      </c>
      <c r="W13" t="str">
        <f t="shared" si="3"/>
        <v>*</v>
      </c>
    </row>
    <row r="14" spans="1:23" x14ac:dyDescent="0.2">
      <c r="A14" s="42">
        <v>3</v>
      </c>
      <c r="B14" s="67" t="str">
        <f t="shared" si="0"/>
        <v xml:space="preserve">3 </v>
      </c>
      <c r="C14" s="50">
        <v>0</v>
      </c>
      <c r="D14" s="55">
        <f t="shared" si="4"/>
        <v>25</v>
      </c>
      <c r="E14" s="53">
        <f>Odds_kids!E29</f>
        <v>0.98150000000000004</v>
      </c>
      <c r="F14" s="53">
        <f t="shared" si="6"/>
        <v>0.13929000000000002</v>
      </c>
      <c r="G14" s="53">
        <f t="shared" si="7"/>
        <v>0.16233999999999993</v>
      </c>
      <c r="H14" s="54">
        <f>Odds_kids!F29</f>
        <v>0.84221000000000001</v>
      </c>
      <c r="I14" s="54">
        <f>Odds_kids!G29</f>
        <v>1.14384</v>
      </c>
      <c r="J14">
        <f>Odds_kids!H29</f>
        <v>0.81100000000000005</v>
      </c>
      <c r="K14" t="str">
        <f t="shared" si="1"/>
        <v xml:space="preserve"> </v>
      </c>
      <c r="M14" s="26" t="s">
        <v>130</v>
      </c>
      <c r="N14" s="72" t="str">
        <f t="shared" si="2"/>
        <v xml:space="preserve">Physician Characteristics: </v>
      </c>
      <c r="O14" s="49">
        <v>0</v>
      </c>
      <c r="P14" s="55">
        <f>P13+3</f>
        <v>26</v>
      </c>
      <c r="Q14" s="53"/>
      <c r="R14" s="53"/>
      <c r="S14" s="53"/>
      <c r="W14" t="str">
        <f t="shared" si="3"/>
        <v xml:space="preserve"> </v>
      </c>
    </row>
    <row r="15" spans="1:23" x14ac:dyDescent="0.2">
      <c r="A15" s="42" t="s">
        <v>119</v>
      </c>
      <c r="B15" s="67" t="str">
        <f t="shared" si="0"/>
        <v xml:space="preserve">4 or More </v>
      </c>
      <c r="C15" s="50">
        <v>0</v>
      </c>
      <c r="D15" s="55">
        <f t="shared" si="4"/>
        <v>27</v>
      </c>
      <c r="E15" s="53">
        <f>Odds_kids!E30</f>
        <v>0.85102999999999995</v>
      </c>
      <c r="F15" s="53">
        <f t="shared" si="6"/>
        <v>0.14352999999999994</v>
      </c>
      <c r="G15" s="53">
        <f t="shared" si="7"/>
        <v>0.17264999999999997</v>
      </c>
      <c r="H15" s="54">
        <f>Odds_kids!F30</f>
        <v>0.70750000000000002</v>
      </c>
      <c r="I15" s="54">
        <f>Odds_kids!G30</f>
        <v>1.0236799999999999</v>
      </c>
      <c r="J15">
        <f>Odds_kids!H30</f>
        <v>8.6999999999999994E-2</v>
      </c>
      <c r="K15" t="str">
        <f t="shared" si="1"/>
        <v xml:space="preserve"> </v>
      </c>
      <c r="M15" s="23" t="s">
        <v>74</v>
      </c>
      <c r="N15" s="68" t="str">
        <f t="shared" si="2"/>
        <v>Average Age (Years)*</v>
      </c>
      <c r="O15" s="49">
        <v>0</v>
      </c>
      <c r="P15" s="55">
        <f>P14+2</f>
        <v>28</v>
      </c>
      <c r="Q15" s="53">
        <f>Odds_adults!E8</f>
        <v>1.12571</v>
      </c>
      <c r="R15" s="53">
        <f>Q15-T15</f>
        <v>5.7900000000000063E-2</v>
      </c>
      <c r="S15" s="53">
        <f>U15-Q15</f>
        <v>6.1050000000000049E-2</v>
      </c>
      <c r="T15" s="54">
        <f>Odds_adults!F8</f>
        <v>1.0678099999999999</v>
      </c>
      <c r="U15" s="54">
        <f>Odds_adults!G8</f>
        <v>1.18676</v>
      </c>
      <c r="V15" t="str">
        <f>Odds_adults!H8</f>
        <v>&lt;.0001</v>
      </c>
      <c r="W15" t="str">
        <f t="shared" si="3"/>
        <v>*</v>
      </c>
    </row>
    <row r="16" spans="1:23" x14ac:dyDescent="0.2">
      <c r="A16" s="41" t="s">
        <v>147</v>
      </c>
      <c r="B16" s="51" t="str">
        <f t="shared" si="0"/>
        <v xml:space="preserve">In Care of Child and Family Services (Ref: No) </v>
      </c>
      <c r="C16" s="50">
        <v>0</v>
      </c>
      <c r="D16" s="55">
        <f>D15+3</f>
        <v>30</v>
      </c>
      <c r="K16" t="str">
        <f t="shared" si="1"/>
        <v xml:space="preserve"> </v>
      </c>
      <c r="M16" s="23" t="s">
        <v>80</v>
      </c>
      <c r="N16" s="68" t="str">
        <f t="shared" si="2"/>
        <v xml:space="preserve">Sex (Ref: Female) </v>
      </c>
      <c r="O16" s="49">
        <v>0</v>
      </c>
      <c r="P16" s="55">
        <f>P15+3</f>
        <v>31</v>
      </c>
      <c r="Q16" s="53"/>
      <c r="R16" s="53"/>
      <c r="S16" s="53"/>
      <c r="W16" t="str">
        <f t="shared" si="3"/>
        <v xml:space="preserve"> </v>
      </c>
    </row>
    <row r="17" spans="1:23" x14ac:dyDescent="0.2">
      <c r="A17" s="42" t="s">
        <v>26</v>
      </c>
      <c r="B17" s="67" t="str">
        <f t="shared" si="0"/>
        <v xml:space="preserve">Yes </v>
      </c>
      <c r="C17" s="50">
        <v>0</v>
      </c>
      <c r="D17" s="55">
        <f t="shared" si="4"/>
        <v>32</v>
      </c>
      <c r="E17" s="53">
        <f>Odds_kids!E31</f>
        <v>0.95662999999999998</v>
      </c>
      <c r="F17" s="53">
        <f t="shared" si="6"/>
        <v>0.26835999999999993</v>
      </c>
      <c r="G17" s="53">
        <f t="shared" si="7"/>
        <v>0.37300000000000011</v>
      </c>
      <c r="H17" s="54">
        <f>Odds_kids!F31</f>
        <v>0.68827000000000005</v>
      </c>
      <c r="I17" s="54">
        <f>Odds_kids!G31</f>
        <v>1.3296300000000001</v>
      </c>
      <c r="J17">
        <f>Odds_kids!H31</f>
        <v>0.79179999999999995</v>
      </c>
      <c r="K17" t="str">
        <f t="shared" si="1"/>
        <v xml:space="preserve"> </v>
      </c>
      <c r="M17" s="25" t="s">
        <v>75</v>
      </c>
      <c r="N17" s="69" t="str">
        <f t="shared" si="2"/>
        <v xml:space="preserve">Male </v>
      </c>
      <c r="O17" s="49">
        <v>0</v>
      </c>
      <c r="P17" s="55">
        <f>P16+2</f>
        <v>33</v>
      </c>
      <c r="Q17" s="53">
        <f>Odds_adults!E9</f>
        <v>0.99075999999999997</v>
      </c>
      <c r="R17" s="53">
        <f>Q17-T17</f>
        <v>0.11241999999999996</v>
      </c>
      <c r="S17" s="53">
        <f>U17-Q17</f>
        <v>0.12680999999999998</v>
      </c>
      <c r="T17" s="54">
        <f>Odds_adults!F9</f>
        <v>0.87834000000000001</v>
      </c>
      <c r="U17" s="54">
        <f>Odds_adults!G9</f>
        <v>1.11757</v>
      </c>
      <c r="V17">
        <f>Odds_adults!H9</f>
        <v>0.87990000000000002</v>
      </c>
      <c r="W17" t="str">
        <f t="shared" si="3"/>
        <v xml:space="preserve"> </v>
      </c>
    </row>
    <row r="18" spans="1:23" x14ac:dyDescent="0.2">
      <c r="A18" s="41" t="s">
        <v>88</v>
      </c>
      <c r="B18" s="51" t="str">
        <f t="shared" si="0"/>
        <v xml:space="preserve">Charlson Comorbidity Index Score (Ref: 0) </v>
      </c>
      <c r="C18" s="50">
        <v>0</v>
      </c>
      <c r="D18" s="55">
        <f>D17+3</f>
        <v>35</v>
      </c>
      <c r="K18" t="str">
        <f t="shared" si="1"/>
        <v xml:space="preserve"> </v>
      </c>
      <c r="M18" s="23" t="s">
        <v>96</v>
      </c>
      <c r="N18" s="68" t="str">
        <f t="shared" si="2"/>
        <v xml:space="preserve">Location (Ref: Winnipeg RHA) </v>
      </c>
      <c r="O18" s="49">
        <v>0</v>
      </c>
      <c r="P18" s="55">
        <f>P17+3</f>
        <v>36</v>
      </c>
      <c r="Q18" s="53"/>
      <c r="R18" s="53"/>
      <c r="S18" s="53"/>
      <c r="W18" t="str">
        <f t="shared" si="3"/>
        <v xml:space="preserve"> </v>
      </c>
    </row>
    <row r="19" spans="1:23" x14ac:dyDescent="0.2">
      <c r="A19" s="42">
        <v>1</v>
      </c>
      <c r="B19" s="67" t="str">
        <f t="shared" si="0"/>
        <v xml:space="preserve">1 </v>
      </c>
      <c r="C19" s="50">
        <v>0</v>
      </c>
      <c r="D19" s="55">
        <f t="shared" si="4"/>
        <v>37</v>
      </c>
      <c r="E19" s="53">
        <f>Odds_kids!E23</f>
        <v>0.96528999999999998</v>
      </c>
      <c r="F19" s="53">
        <f t="shared" si="6"/>
        <v>0.11576999999999993</v>
      </c>
      <c r="G19" s="53">
        <f t="shared" si="7"/>
        <v>0.13153999999999999</v>
      </c>
      <c r="H19" s="54">
        <f>Odds_kids!F23</f>
        <v>0.84952000000000005</v>
      </c>
      <c r="I19" s="54">
        <f>Odds_kids!G23</f>
        <v>1.09683</v>
      </c>
      <c r="J19">
        <f>Odds_kids!H23</f>
        <v>0.58779999999999999</v>
      </c>
      <c r="K19" t="str">
        <f t="shared" si="1"/>
        <v xml:space="preserve"> </v>
      </c>
      <c r="M19" s="25" t="s">
        <v>97</v>
      </c>
      <c r="N19" s="69" t="str">
        <f t="shared" si="2"/>
        <v>Southern Health-Santé Sud*</v>
      </c>
      <c r="O19" s="49">
        <v>0</v>
      </c>
      <c r="P19" s="55">
        <f t="shared" ref="P19:P22" si="13">P18+2</f>
        <v>38</v>
      </c>
      <c r="Q19" s="53">
        <f>Odds_adults!E12</f>
        <v>1.2276400000000001</v>
      </c>
      <c r="R19" s="53">
        <f t="shared" ref="R19:R22" si="14">Q19-T19</f>
        <v>0.15589000000000008</v>
      </c>
      <c r="S19" s="53">
        <f t="shared" ref="S19:S22" si="15">U19-Q19</f>
        <v>0.17855999999999983</v>
      </c>
      <c r="T19" s="54">
        <f>Odds_adults!F12</f>
        <v>1.07175</v>
      </c>
      <c r="U19" s="54">
        <f>Odds_adults!G12</f>
        <v>1.4061999999999999</v>
      </c>
      <c r="V19">
        <f>Odds_adults!H12</f>
        <v>3.0999999999999999E-3</v>
      </c>
      <c r="W19" t="str">
        <f t="shared" si="3"/>
        <v>*</v>
      </c>
    </row>
    <row r="20" spans="1:23" x14ac:dyDescent="0.2">
      <c r="A20" s="42">
        <v>2</v>
      </c>
      <c r="B20" s="67" t="str">
        <f t="shared" si="0"/>
        <v xml:space="preserve">2 </v>
      </c>
      <c r="C20" s="50">
        <v>0</v>
      </c>
      <c r="D20" s="55">
        <f t="shared" si="4"/>
        <v>39</v>
      </c>
      <c r="E20" s="53">
        <f>Odds_kids!E24</f>
        <v>0.87473000000000001</v>
      </c>
      <c r="F20" s="53">
        <f t="shared" si="6"/>
        <v>0.34484000000000004</v>
      </c>
      <c r="G20" s="53">
        <f t="shared" si="7"/>
        <v>0.56923999999999997</v>
      </c>
      <c r="H20" s="54">
        <f>Odds_kids!F24</f>
        <v>0.52988999999999997</v>
      </c>
      <c r="I20" s="54">
        <f>Odds_kids!G24</f>
        <v>1.44397</v>
      </c>
      <c r="J20">
        <f>Odds_kids!H24</f>
        <v>0.60070000000000001</v>
      </c>
      <c r="K20" t="str">
        <f t="shared" si="1"/>
        <v xml:space="preserve"> </v>
      </c>
      <c r="M20" s="25" t="s">
        <v>98</v>
      </c>
      <c r="N20" s="69" t="str">
        <f t="shared" si="2"/>
        <v>Prairie Mountain Health*</v>
      </c>
      <c r="O20" s="49">
        <v>0</v>
      </c>
      <c r="P20" s="55">
        <f t="shared" si="13"/>
        <v>40</v>
      </c>
      <c r="Q20" s="53">
        <f>Odds_adults!E13</f>
        <v>1.3169599999999999</v>
      </c>
      <c r="R20" s="53">
        <f t="shared" si="14"/>
        <v>0.15652999999999984</v>
      </c>
      <c r="S20" s="53">
        <f t="shared" si="15"/>
        <v>0.17765000000000009</v>
      </c>
      <c r="T20" s="54">
        <f>Odds_adults!F13</f>
        <v>1.1604300000000001</v>
      </c>
      <c r="U20" s="54">
        <f>Odds_adults!G13</f>
        <v>1.49461</v>
      </c>
      <c r="V20" t="str">
        <f>Odds_adults!H13</f>
        <v>&lt;.0001</v>
      </c>
      <c r="W20" t="str">
        <f t="shared" si="3"/>
        <v>*</v>
      </c>
    </row>
    <row r="21" spans="1:23" x14ac:dyDescent="0.2">
      <c r="A21" s="42" t="s">
        <v>89</v>
      </c>
      <c r="B21" s="67" t="str">
        <f t="shared" si="0"/>
        <v xml:space="preserve">3 or Higher </v>
      </c>
      <c r="C21" s="50">
        <v>0</v>
      </c>
      <c r="D21" s="55">
        <f t="shared" si="4"/>
        <v>41</v>
      </c>
      <c r="E21" s="53">
        <f>Odds_kids!E25</f>
        <v>1.08599</v>
      </c>
      <c r="F21" s="53">
        <f t="shared" si="6"/>
        <v>0.60972999999999999</v>
      </c>
      <c r="G21" s="53">
        <f t="shared" si="7"/>
        <v>1.3903199999999998</v>
      </c>
      <c r="H21" s="54">
        <f>Odds_kids!F25</f>
        <v>0.47626000000000002</v>
      </c>
      <c r="I21" s="54">
        <f>Odds_kids!G25</f>
        <v>2.4763099999999998</v>
      </c>
      <c r="J21">
        <f>Odds_kids!H25</f>
        <v>0.84450000000000003</v>
      </c>
      <c r="K21" t="str">
        <f t="shared" si="1"/>
        <v xml:space="preserve"> </v>
      </c>
      <c r="M21" s="25" t="s">
        <v>99</v>
      </c>
      <c r="N21" s="69" t="str">
        <f t="shared" si="2"/>
        <v xml:space="preserve">Interlake-Eastern RHA </v>
      </c>
      <c r="O21" s="49">
        <v>0</v>
      </c>
      <c r="P21" s="55">
        <f t="shared" si="13"/>
        <v>42</v>
      </c>
      <c r="Q21" s="53">
        <f>Odds_adults!E10</f>
        <v>1.1144000000000001</v>
      </c>
      <c r="R21" s="53">
        <f t="shared" si="14"/>
        <v>0.17040000000000011</v>
      </c>
      <c r="S21" s="53">
        <f t="shared" si="15"/>
        <v>0.20114999999999994</v>
      </c>
      <c r="T21" s="54">
        <f>Odds_adults!F10</f>
        <v>0.94399999999999995</v>
      </c>
      <c r="U21" s="54">
        <f>Odds_adults!G10</f>
        <v>1.31555</v>
      </c>
      <c r="V21">
        <f>Odds_adults!H10</f>
        <v>0.20080000000000001</v>
      </c>
      <c r="W21" t="str">
        <f t="shared" si="3"/>
        <v xml:space="preserve"> </v>
      </c>
    </row>
    <row r="22" spans="1:23" x14ac:dyDescent="0.2">
      <c r="A22" s="45" t="s">
        <v>130</v>
      </c>
      <c r="B22" s="66" t="str">
        <f t="shared" si="0"/>
        <v xml:space="preserve">Physician Characteristics: </v>
      </c>
      <c r="C22" s="50">
        <v>0</v>
      </c>
      <c r="D22" s="55">
        <f>D21+3</f>
        <v>44</v>
      </c>
      <c r="K22" t="str">
        <f t="shared" si="1"/>
        <v xml:space="preserve"> </v>
      </c>
      <c r="M22" s="25" t="s">
        <v>100</v>
      </c>
      <c r="N22" s="69" t="str">
        <f t="shared" si="2"/>
        <v>Northern Health Region*</v>
      </c>
      <c r="O22" s="49">
        <v>0</v>
      </c>
      <c r="P22" s="55">
        <f t="shared" si="13"/>
        <v>44</v>
      </c>
      <c r="Q22" s="53">
        <f>Odds_adults!E11</f>
        <v>0.68486999999999998</v>
      </c>
      <c r="R22" s="53">
        <f t="shared" si="14"/>
        <v>0.14212000000000002</v>
      </c>
      <c r="S22" s="53">
        <f t="shared" si="15"/>
        <v>0.17934000000000005</v>
      </c>
      <c r="T22" s="54">
        <f>Odds_adults!F11</f>
        <v>0.54274999999999995</v>
      </c>
      <c r="U22" s="54">
        <f>Odds_adults!G11</f>
        <v>0.86421000000000003</v>
      </c>
      <c r="V22">
        <f>Odds_adults!H11</f>
        <v>1.4E-3</v>
      </c>
      <c r="W22" t="str">
        <f t="shared" si="3"/>
        <v>*</v>
      </c>
    </row>
    <row r="23" spans="1:23" x14ac:dyDescent="0.2">
      <c r="A23" s="44" t="s">
        <v>95</v>
      </c>
      <c r="B23" s="51" t="str">
        <f t="shared" si="0"/>
        <v>Age (Years)*</v>
      </c>
      <c r="C23" s="50">
        <v>0</v>
      </c>
      <c r="D23" s="55">
        <f t="shared" si="4"/>
        <v>46</v>
      </c>
      <c r="E23" s="53">
        <f>Odds_kids!E8</f>
        <v>1.2340500000000001</v>
      </c>
      <c r="F23" s="53">
        <f t="shared" si="6"/>
        <v>0.14083000000000001</v>
      </c>
      <c r="G23" s="53">
        <f t="shared" si="7"/>
        <v>0.15896999999999983</v>
      </c>
      <c r="H23" s="54">
        <f>Odds_kids!F8</f>
        <v>1.0932200000000001</v>
      </c>
      <c r="I23" s="54">
        <f>Odds_kids!G8</f>
        <v>1.3930199999999999</v>
      </c>
      <c r="J23">
        <f>Odds_kids!H8</f>
        <v>6.9999999999999999E-4</v>
      </c>
      <c r="K23" t="str">
        <f t="shared" si="1"/>
        <v>*</v>
      </c>
      <c r="M23" s="23" t="s">
        <v>83</v>
      </c>
      <c r="N23" s="68" t="str">
        <f t="shared" si="2"/>
        <v xml:space="preserve">Payment (Ref: Salary or Mixed) </v>
      </c>
      <c r="O23" s="49">
        <v>0</v>
      </c>
      <c r="P23" s="55">
        <f>P22+3</f>
        <v>47</v>
      </c>
      <c r="Q23" s="53"/>
      <c r="R23" s="53"/>
      <c r="S23" s="53"/>
      <c r="W23" t="str">
        <f t="shared" si="3"/>
        <v xml:space="preserve"> </v>
      </c>
    </row>
    <row r="24" spans="1:23" x14ac:dyDescent="0.2">
      <c r="A24" s="41" t="s">
        <v>80</v>
      </c>
      <c r="B24" s="51" t="str">
        <f t="shared" si="0"/>
        <v xml:space="preserve">Sex (Ref: Female) </v>
      </c>
      <c r="C24" s="50">
        <v>0</v>
      </c>
      <c r="D24" s="55">
        <f>D23+3</f>
        <v>49</v>
      </c>
      <c r="K24" t="str">
        <f t="shared" si="1"/>
        <v xml:space="preserve"> </v>
      </c>
      <c r="M24" s="25" t="s">
        <v>77</v>
      </c>
      <c r="N24" s="69" t="str">
        <f t="shared" si="2"/>
        <v xml:space="preserve">Fee-for-Service </v>
      </c>
      <c r="O24" s="49">
        <v>0</v>
      </c>
      <c r="P24" s="55">
        <f>P23+2</f>
        <v>49</v>
      </c>
      <c r="Q24" s="53">
        <f>Odds_adults!E16</f>
        <v>0.87990000000000002</v>
      </c>
      <c r="R24" s="53">
        <f>Q24-T24</f>
        <v>0.12234</v>
      </c>
      <c r="S24" s="53">
        <f>U24-Q24</f>
        <v>0.14208999999999994</v>
      </c>
      <c r="T24" s="54">
        <f>Odds_adults!F16</f>
        <v>0.75756000000000001</v>
      </c>
      <c r="U24" s="54">
        <f>Odds_adults!G16</f>
        <v>1.02199</v>
      </c>
      <c r="V24">
        <f>Odds_adults!H16</f>
        <v>9.3899999999999997E-2</v>
      </c>
      <c r="W24" t="str">
        <f t="shared" si="3"/>
        <v xml:space="preserve"> </v>
      </c>
    </row>
    <row r="25" spans="1:23" x14ac:dyDescent="0.2">
      <c r="A25" s="42" t="s">
        <v>75</v>
      </c>
      <c r="B25" s="67" t="str">
        <f t="shared" si="0"/>
        <v xml:space="preserve">Male </v>
      </c>
      <c r="C25" s="50">
        <v>0</v>
      </c>
      <c r="D25" s="55">
        <f t="shared" si="4"/>
        <v>51</v>
      </c>
      <c r="E25" s="53">
        <f>Odds_kids!E9</f>
        <v>0.92615000000000003</v>
      </c>
      <c r="F25" s="53">
        <f t="shared" si="6"/>
        <v>0.20237000000000005</v>
      </c>
      <c r="G25" s="53">
        <f t="shared" si="7"/>
        <v>0.25896000000000008</v>
      </c>
      <c r="H25" s="54">
        <f>Odds_kids!F9</f>
        <v>0.72377999999999998</v>
      </c>
      <c r="I25" s="54">
        <f>Odds_kids!G9</f>
        <v>1.1851100000000001</v>
      </c>
      <c r="J25">
        <f>Odds_kids!H9</f>
        <v>0.54190000000000005</v>
      </c>
      <c r="K25" t="str">
        <f t="shared" si="1"/>
        <v xml:space="preserve"> </v>
      </c>
      <c r="M25" s="23" t="s">
        <v>81</v>
      </c>
      <c r="N25" s="68" t="str">
        <f t="shared" si="2"/>
        <v xml:space="preserve">Hospital Privileges (Ref: No) </v>
      </c>
      <c r="O25" s="49">
        <v>0</v>
      </c>
      <c r="P25" s="55">
        <f>P24+3</f>
        <v>52</v>
      </c>
      <c r="Q25" s="53"/>
      <c r="R25" s="53"/>
      <c r="S25" s="53"/>
      <c r="W25" t="str">
        <f t="shared" si="3"/>
        <v xml:space="preserve"> </v>
      </c>
    </row>
    <row r="26" spans="1:23" x14ac:dyDescent="0.2">
      <c r="A26" s="41" t="s">
        <v>96</v>
      </c>
      <c r="B26" s="51" t="str">
        <f t="shared" si="0"/>
        <v xml:space="preserve">Location (Ref: Winnipeg RHA) </v>
      </c>
      <c r="C26" s="50">
        <v>0</v>
      </c>
      <c r="D26" s="55">
        <f>D25+3</f>
        <v>54</v>
      </c>
      <c r="K26" t="str">
        <f t="shared" si="1"/>
        <v xml:space="preserve"> </v>
      </c>
      <c r="M26" s="25" t="s">
        <v>26</v>
      </c>
      <c r="N26" s="69" t="str">
        <f t="shared" si="2"/>
        <v xml:space="preserve">Yes </v>
      </c>
      <c r="O26" s="49">
        <v>0</v>
      </c>
      <c r="P26" s="55">
        <f>P25+2</f>
        <v>54</v>
      </c>
      <c r="Q26" s="53">
        <f>Odds_adults!E15</f>
        <v>0.92113</v>
      </c>
      <c r="R26" s="53">
        <f>Q26-T26</f>
        <v>0.11185999999999996</v>
      </c>
      <c r="S26" s="53">
        <f>U26-Q26</f>
        <v>0.12732999999999994</v>
      </c>
      <c r="T26" s="54">
        <f>Odds_adults!F15</f>
        <v>0.80927000000000004</v>
      </c>
      <c r="U26" s="54">
        <f>Odds_adults!G15</f>
        <v>1.0484599999999999</v>
      </c>
      <c r="V26">
        <f>Odds_adults!H15</f>
        <v>0.21360000000000001</v>
      </c>
      <c r="W26" t="str">
        <f t="shared" si="3"/>
        <v xml:space="preserve"> </v>
      </c>
    </row>
    <row r="27" spans="1:23" x14ac:dyDescent="0.2">
      <c r="A27" s="42" t="s">
        <v>97</v>
      </c>
      <c r="B27" s="67" t="str">
        <f t="shared" si="0"/>
        <v xml:space="preserve">Southern Health-Santé Sud </v>
      </c>
      <c r="C27" s="50">
        <v>0</v>
      </c>
      <c r="D27" s="55">
        <f t="shared" si="4"/>
        <v>56</v>
      </c>
      <c r="E27" s="53">
        <f>Odds_kids!E12</f>
        <v>0.88156999999999996</v>
      </c>
      <c r="F27" s="53">
        <f t="shared" si="6"/>
        <v>0.25400999999999996</v>
      </c>
      <c r="G27" s="53">
        <f t="shared" si="7"/>
        <v>0.35682000000000014</v>
      </c>
      <c r="H27" s="54">
        <f>Odds_kids!F12</f>
        <v>0.62756000000000001</v>
      </c>
      <c r="I27" s="54">
        <f>Odds_kids!G12</f>
        <v>1.2383900000000001</v>
      </c>
      <c r="J27">
        <f>Odds_kids!H12</f>
        <v>0.4672</v>
      </c>
      <c r="K27" t="str">
        <f t="shared" si="1"/>
        <v xml:space="preserve"> </v>
      </c>
      <c r="M27" s="23" t="s">
        <v>86</v>
      </c>
      <c r="N27" s="68" t="str">
        <f t="shared" si="2"/>
        <v xml:space="preserve">Medical Training (Ref: Canada or United States) </v>
      </c>
      <c r="O27" s="49">
        <v>0</v>
      </c>
      <c r="P27" s="55">
        <f>P26+3</f>
        <v>57</v>
      </c>
      <c r="Q27" s="53"/>
      <c r="R27" s="53"/>
      <c r="S27" s="53"/>
      <c r="W27" t="str">
        <f t="shared" si="3"/>
        <v xml:space="preserve"> </v>
      </c>
    </row>
    <row r="28" spans="1:23" x14ac:dyDescent="0.2">
      <c r="A28" s="42" t="s">
        <v>98</v>
      </c>
      <c r="B28" s="67" t="str">
        <f t="shared" si="0"/>
        <v xml:space="preserve">Prairie Mountain Health </v>
      </c>
      <c r="C28" s="50">
        <v>0</v>
      </c>
      <c r="D28" s="55">
        <f t="shared" si="4"/>
        <v>58</v>
      </c>
      <c r="E28" s="53">
        <f>Odds_kids!E13</f>
        <v>0.91169</v>
      </c>
      <c r="F28" s="53">
        <f t="shared" si="6"/>
        <v>0.24351999999999996</v>
      </c>
      <c r="G28" s="53">
        <f t="shared" si="7"/>
        <v>0.33228000000000002</v>
      </c>
      <c r="H28" s="54">
        <f>Odds_kids!F13</f>
        <v>0.66817000000000004</v>
      </c>
      <c r="I28" s="54">
        <f>Odds_kids!G13</f>
        <v>1.24397</v>
      </c>
      <c r="J28">
        <f>Odds_kids!H13</f>
        <v>0.55979999999999996</v>
      </c>
      <c r="K28" t="str">
        <f t="shared" si="1"/>
        <v xml:space="preserve"> </v>
      </c>
      <c r="M28" s="25" t="s">
        <v>76</v>
      </c>
      <c r="N28" s="69" t="str">
        <f t="shared" si="2"/>
        <v>Other*</v>
      </c>
      <c r="O28" s="49">
        <v>0</v>
      </c>
      <c r="P28" s="55">
        <f>P27+2</f>
        <v>59</v>
      </c>
      <c r="Q28" s="53">
        <f>Odds_adults!E14</f>
        <v>1.1705300000000001</v>
      </c>
      <c r="R28" s="53">
        <f>Q28-T28</f>
        <v>0.12990000000000013</v>
      </c>
      <c r="S28" s="53">
        <f>U28-Q28</f>
        <v>0.14610999999999996</v>
      </c>
      <c r="T28" s="54">
        <f>Odds_adults!F14</f>
        <v>1.0406299999999999</v>
      </c>
      <c r="U28" s="54">
        <f>Odds_adults!G14</f>
        <v>1.31664</v>
      </c>
      <c r="V28">
        <f>Odds_adults!H14</f>
        <v>8.6999999999999994E-3</v>
      </c>
      <c r="W28" t="str">
        <f t="shared" si="3"/>
        <v>*</v>
      </c>
    </row>
    <row r="29" spans="1:23" x14ac:dyDescent="0.2">
      <c r="A29" s="42" t="s">
        <v>99</v>
      </c>
      <c r="B29" s="67" t="str">
        <f t="shared" si="0"/>
        <v xml:space="preserve">Interlake-Eastern RHA </v>
      </c>
      <c r="C29" s="50">
        <v>0</v>
      </c>
      <c r="D29" s="55">
        <f t="shared" si="4"/>
        <v>60</v>
      </c>
      <c r="E29" s="53">
        <f>Odds_kids!E10</f>
        <v>1.19886</v>
      </c>
      <c r="F29" s="53">
        <f t="shared" si="6"/>
        <v>0.44603999999999999</v>
      </c>
      <c r="G29" s="53">
        <f t="shared" si="7"/>
        <v>0.71029999999999993</v>
      </c>
      <c r="H29" s="54">
        <f>Odds_kids!F10</f>
        <v>0.75282000000000004</v>
      </c>
      <c r="I29" s="54">
        <f>Odds_kids!G10</f>
        <v>1.90916</v>
      </c>
      <c r="J29">
        <f>Odds_kids!H10</f>
        <v>0.44479999999999997</v>
      </c>
      <c r="K29" t="str">
        <f t="shared" si="1"/>
        <v xml:space="preserve"> </v>
      </c>
      <c r="M29" s="23" t="s">
        <v>87</v>
      </c>
      <c r="N29" s="68" t="str">
        <f t="shared" si="2"/>
        <v xml:space="preserve">Visit to Majority of Care Physician (Ref: No) </v>
      </c>
      <c r="O29" s="49">
        <v>0</v>
      </c>
      <c r="P29" s="55">
        <f>P28+3</f>
        <v>62</v>
      </c>
      <c r="Q29" s="53"/>
      <c r="R29" s="53"/>
      <c r="S29" s="53"/>
      <c r="W29" t="str">
        <f t="shared" si="3"/>
        <v xml:space="preserve"> </v>
      </c>
    </row>
    <row r="30" spans="1:23" x14ac:dyDescent="0.2">
      <c r="A30" s="42" t="s">
        <v>100</v>
      </c>
      <c r="B30" s="67" t="str">
        <f t="shared" si="0"/>
        <v xml:space="preserve">Northern Health Region </v>
      </c>
      <c r="C30" s="50">
        <v>0</v>
      </c>
      <c r="D30" s="55">
        <f t="shared" si="4"/>
        <v>62</v>
      </c>
      <c r="E30" s="53">
        <f>Odds_kids!E11</f>
        <v>0.43047000000000002</v>
      </c>
      <c r="F30" s="53">
        <f t="shared" si="6"/>
        <v>0.22493000000000002</v>
      </c>
      <c r="G30" s="53">
        <f t="shared" si="7"/>
        <v>0.47106000000000003</v>
      </c>
      <c r="H30" s="54">
        <f>Odds_kids!F11</f>
        <v>0.20554</v>
      </c>
      <c r="I30" s="54">
        <f>Odds_kids!G11</f>
        <v>0.90153000000000005</v>
      </c>
      <c r="J30">
        <f>Odds_kids!H11</f>
        <v>2.5399999999999999E-2</v>
      </c>
      <c r="K30" t="str">
        <f t="shared" si="1"/>
        <v xml:space="preserve"> </v>
      </c>
      <c r="M30" s="25" t="s">
        <v>26</v>
      </c>
      <c r="N30" s="69" t="str">
        <f t="shared" si="2"/>
        <v>Yes*</v>
      </c>
      <c r="O30" s="49">
        <v>0</v>
      </c>
      <c r="P30" s="55">
        <f>P29+2</f>
        <v>64</v>
      </c>
      <c r="Q30" s="53">
        <f>Odds_adults!E23</f>
        <v>0.62605999999999995</v>
      </c>
      <c r="R30" s="53">
        <f t="shared" ref="R30:R32" si="16">Q30-T30</f>
        <v>1.9789999999999974E-2</v>
      </c>
      <c r="S30" s="53">
        <f t="shared" ref="S30:S32" si="17">U30-Q30</f>
        <v>2.0440000000000014E-2</v>
      </c>
      <c r="T30" s="54">
        <f>Odds_adults!F23</f>
        <v>0.60626999999999998</v>
      </c>
      <c r="U30" s="54">
        <f>Odds_adults!G23</f>
        <v>0.64649999999999996</v>
      </c>
      <c r="V30" t="str">
        <f>Odds_adults!H23</f>
        <v>&lt;.0001</v>
      </c>
      <c r="W30" t="str">
        <f t="shared" si="3"/>
        <v>*</v>
      </c>
    </row>
    <row r="31" spans="1:23" x14ac:dyDescent="0.2">
      <c r="A31" s="41" t="s">
        <v>83</v>
      </c>
      <c r="B31" s="51" t="str">
        <f t="shared" si="0"/>
        <v xml:space="preserve">Payment (Ref: Salary or Mixed) </v>
      </c>
      <c r="C31" s="50">
        <v>0</v>
      </c>
      <c r="D31" s="55">
        <f>D30+3</f>
        <v>65</v>
      </c>
      <c r="K31" t="str">
        <f t="shared" si="1"/>
        <v xml:space="preserve"> </v>
      </c>
      <c r="M31" s="25" t="s">
        <v>144</v>
      </c>
      <c r="N31" s="69" t="str">
        <f t="shared" si="2"/>
        <v>No Majority of Care Provider Identified*</v>
      </c>
      <c r="O31" s="49">
        <v>0</v>
      </c>
      <c r="P31" s="55">
        <f>P30+2</f>
        <v>66</v>
      </c>
      <c r="Q31" s="53">
        <f>Odds_adults!E24</f>
        <v>0.88880000000000003</v>
      </c>
      <c r="R31" s="53">
        <f t="shared" si="16"/>
        <v>5.4170000000000051E-2</v>
      </c>
      <c r="S31" s="53">
        <f t="shared" si="17"/>
        <v>5.7669999999999999E-2</v>
      </c>
      <c r="T31" s="54">
        <f>Odds_adults!F24</f>
        <v>0.83462999999999998</v>
      </c>
      <c r="U31" s="54">
        <f>Odds_adults!G24</f>
        <v>0.94647000000000003</v>
      </c>
      <c r="V31">
        <f>Odds_adults!H24</f>
        <v>2.0000000000000001E-4</v>
      </c>
      <c r="W31" t="str">
        <f t="shared" si="3"/>
        <v>*</v>
      </c>
    </row>
    <row r="32" spans="1:23" x14ac:dyDescent="0.2">
      <c r="A32" s="42" t="s">
        <v>77</v>
      </c>
      <c r="B32" s="67" t="str">
        <f t="shared" si="0"/>
        <v xml:space="preserve">Fee-for-Service </v>
      </c>
      <c r="C32" s="50">
        <v>0</v>
      </c>
      <c r="D32" s="55">
        <f t="shared" si="4"/>
        <v>67</v>
      </c>
      <c r="E32" s="53">
        <f>Odds_kids!E16</f>
        <v>0.93198999999999999</v>
      </c>
      <c r="F32" s="53">
        <f t="shared" si="6"/>
        <v>0.26505000000000001</v>
      </c>
      <c r="G32" s="53">
        <f t="shared" si="7"/>
        <v>0.37039000000000011</v>
      </c>
      <c r="H32" s="54">
        <f>Odds_kids!F16</f>
        <v>0.66693999999999998</v>
      </c>
      <c r="I32" s="54">
        <f>Odds_kids!G16</f>
        <v>1.3023800000000001</v>
      </c>
      <c r="J32">
        <f>Odds_kids!H16</f>
        <v>0.67989999999999995</v>
      </c>
      <c r="K32" t="str">
        <f t="shared" si="1"/>
        <v xml:space="preserve"> </v>
      </c>
      <c r="M32" s="23" t="s">
        <v>85</v>
      </c>
      <c r="N32" s="68" t="str">
        <f t="shared" si="2"/>
        <v>Average Number of Visits per Day*</v>
      </c>
      <c r="O32" s="49">
        <v>0</v>
      </c>
      <c r="P32" s="55">
        <f>P31+3</f>
        <v>69</v>
      </c>
      <c r="Q32" s="53">
        <f>Odds_adults!E17</f>
        <v>1.3777600000000001</v>
      </c>
      <c r="R32" s="53">
        <f t="shared" si="16"/>
        <v>0.11436000000000002</v>
      </c>
      <c r="S32" s="53">
        <f t="shared" si="17"/>
        <v>0.12471999999999994</v>
      </c>
      <c r="T32" s="54">
        <f>Odds_adults!F17</f>
        <v>1.2634000000000001</v>
      </c>
      <c r="U32" s="54">
        <f>Odds_adults!G17</f>
        <v>1.50248</v>
      </c>
      <c r="V32" t="str">
        <f>Odds_adults!H17</f>
        <v>&lt;.0001</v>
      </c>
      <c r="W32" t="str">
        <f t="shared" si="3"/>
        <v>*</v>
      </c>
    </row>
    <row r="33" spans="1:23" x14ac:dyDescent="0.2">
      <c r="A33" s="41" t="s">
        <v>81</v>
      </c>
      <c r="B33" s="51" t="str">
        <f t="shared" si="0"/>
        <v xml:space="preserve">Hospital Privileges (Ref: No) </v>
      </c>
      <c r="C33" s="50">
        <v>0</v>
      </c>
      <c r="D33" s="55">
        <f>D32+3</f>
        <v>70</v>
      </c>
      <c r="K33" t="str">
        <f t="shared" si="1"/>
        <v xml:space="preserve"> </v>
      </c>
      <c r="M33" s="24" t="s">
        <v>132</v>
      </c>
      <c r="N33" s="71" t="str">
        <f t="shared" si="2"/>
        <v xml:space="preserve">Other: </v>
      </c>
      <c r="O33" s="49">
        <v>0</v>
      </c>
      <c r="P33" s="55">
        <f>P32+3</f>
        <v>72</v>
      </c>
      <c r="Q33" s="53"/>
      <c r="R33" s="53"/>
      <c r="S33" s="53"/>
      <c r="W33" t="str">
        <f t="shared" si="3"/>
        <v xml:space="preserve"> </v>
      </c>
    </row>
    <row r="34" spans="1:23" x14ac:dyDescent="0.2">
      <c r="A34" s="42" t="s">
        <v>26</v>
      </c>
      <c r="B34" s="67" t="str">
        <f t="shared" si="0"/>
        <v xml:space="preserve">Yes </v>
      </c>
      <c r="C34" s="50">
        <v>0</v>
      </c>
      <c r="D34" s="55">
        <f t="shared" si="4"/>
        <v>72</v>
      </c>
      <c r="E34" s="53">
        <f>Odds_kids!E15</f>
        <v>0.87695000000000001</v>
      </c>
      <c r="F34" s="53">
        <f t="shared" si="6"/>
        <v>0.21838999999999997</v>
      </c>
      <c r="G34" s="53">
        <f t="shared" si="7"/>
        <v>0.29083000000000003</v>
      </c>
      <c r="H34" s="54">
        <f>Odds_kids!F15</f>
        <v>0.65856000000000003</v>
      </c>
      <c r="I34" s="54">
        <f>Odds_kids!G15</f>
        <v>1.16778</v>
      </c>
      <c r="J34">
        <f>Odds_kids!H15</f>
        <v>0.36890000000000001</v>
      </c>
      <c r="K34" t="str">
        <f t="shared" si="1"/>
        <v xml:space="preserve"> </v>
      </c>
      <c r="M34" s="23" t="s">
        <v>103</v>
      </c>
      <c r="N34" s="68" t="str">
        <f t="shared" si="2"/>
        <v xml:space="preserve">Season (Ref: November-March) </v>
      </c>
      <c r="O34" s="49">
        <v>0</v>
      </c>
      <c r="P34" s="55">
        <f>P33+2</f>
        <v>74</v>
      </c>
      <c r="Q34" s="53"/>
      <c r="R34" s="53"/>
      <c r="S34" s="53"/>
      <c r="W34" t="str">
        <f t="shared" si="3"/>
        <v xml:space="preserve"> </v>
      </c>
    </row>
    <row r="35" spans="1:23" x14ac:dyDescent="0.2">
      <c r="A35" s="41" t="s">
        <v>86</v>
      </c>
      <c r="B35" s="51" t="str">
        <f t="shared" si="0"/>
        <v xml:space="preserve">Medical Training (Ref: Canada or United States) </v>
      </c>
      <c r="C35" s="50">
        <v>0</v>
      </c>
      <c r="D35" s="55">
        <f>D34+3</f>
        <v>75</v>
      </c>
      <c r="K35" t="str">
        <f t="shared" si="1"/>
        <v xml:space="preserve"> </v>
      </c>
      <c r="M35" s="25" t="s">
        <v>104</v>
      </c>
      <c r="N35" s="70" t="str">
        <f t="shared" si="2"/>
        <v>April-October*</v>
      </c>
      <c r="O35" s="49">
        <v>0</v>
      </c>
      <c r="P35" s="55">
        <f>P34+2</f>
        <v>76</v>
      </c>
      <c r="Q35" s="53">
        <f>Odds_adults!E26</f>
        <v>0.87446999999999997</v>
      </c>
      <c r="R35" s="53">
        <f>Q35-T35</f>
        <v>2.2679999999999922E-2</v>
      </c>
      <c r="S35" s="53">
        <f>U35-Q35</f>
        <v>2.3280000000000078E-2</v>
      </c>
      <c r="T35" s="54">
        <f>Odds_adults!F26</f>
        <v>0.85179000000000005</v>
      </c>
      <c r="U35" s="54">
        <f>Odds_adults!G26</f>
        <v>0.89775000000000005</v>
      </c>
      <c r="V35" t="str">
        <f>Odds_adults!H26</f>
        <v>&lt;.0001</v>
      </c>
      <c r="W35" t="str">
        <f t="shared" si="3"/>
        <v>*</v>
      </c>
    </row>
    <row r="36" spans="1:23" x14ac:dyDescent="0.2">
      <c r="A36" s="42" t="s">
        <v>76</v>
      </c>
      <c r="B36" s="67" t="str">
        <f t="shared" si="0"/>
        <v xml:space="preserve">Other </v>
      </c>
      <c r="C36" s="50">
        <v>0</v>
      </c>
      <c r="D36" s="55">
        <f t="shared" si="4"/>
        <v>77</v>
      </c>
      <c r="E36" s="53">
        <f>Odds_kids!E14</f>
        <v>1.3030200000000001</v>
      </c>
      <c r="F36" s="53">
        <f t="shared" si="6"/>
        <v>0.28737999999999997</v>
      </c>
      <c r="G36" s="53">
        <f t="shared" si="7"/>
        <v>0.36870999999999987</v>
      </c>
      <c r="H36" s="54">
        <f>Odds_kids!F14</f>
        <v>1.0156400000000001</v>
      </c>
      <c r="I36" s="54">
        <f>Odds_kids!G14</f>
        <v>1.6717299999999999</v>
      </c>
      <c r="J36">
        <f>Odds_kids!H14</f>
        <v>3.73E-2</v>
      </c>
      <c r="K36" t="str">
        <f t="shared" si="1"/>
        <v xml:space="preserve"> </v>
      </c>
    </row>
    <row r="37" spans="1:23" x14ac:dyDescent="0.2">
      <c r="A37" s="41" t="s">
        <v>113</v>
      </c>
      <c r="B37" s="51" t="str">
        <f t="shared" si="0"/>
        <v xml:space="preserve">Visit to Pediatrician (Ref: No) </v>
      </c>
      <c r="C37" s="50">
        <v>0</v>
      </c>
      <c r="D37" s="55">
        <f>D36+3</f>
        <v>80</v>
      </c>
      <c r="K37" t="str">
        <f t="shared" si="1"/>
        <v xml:space="preserve"> </v>
      </c>
      <c r="N37" s="57" t="s">
        <v>127</v>
      </c>
      <c r="O37" s="50">
        <v>1</v>
      </c>
      <c r="P37" s="49">
        <v>0</v>
      </c>
    </row>
    <row r="38" spans="1:23" x14ac:dyDescent="0.2">
      <c r="A38" s="42" t="s">
        <v>26</v>
      </c>
      <c r="B38" s="67" t="str">
        <f t="shared" si="0"/>
        <v xml:space="preserve">Yes </v>
      </c>
      <c r="C38" s="50">
        <v>0</v>
      </c>
      <c r="D38" s="55">
        <f t="shared" si="4"/>
        <v>82</v>
      </c>
      <c r="E38" s="53">
        <f>Odds_kids!E18</f>
        <v>1.21817</v>
      </c>
      <c r="F38" s="53">
        <f t="shared" si="6"/>
        <v>0.40600000000000003</v>
      </c>
      <c r="G38" s="53">
        <f t="shared" si="7"/>
        <v>0.60894000000000004</v>
      </c>
      <c r="H38" s="54">
        <f>Odds_kids!F18</f>
        <v>0.81216999999999995</v>
      </c>
      <c r="I38" s="54">
        <f>Odds_kids!G18</f>
        <v>1.82711</v>
      </c>
      <c r="J38">
        <f>Odds_kids!H18</f>
        <v>0.34</v>
      </c>
      <c r="K38" t="str">
        <f t="shared" si="1"/>
        <v xml:space="preserve"> </v>
      </c>
      <c r="N38" s="57" t="s">
        <v>128</v>
      </c>
      <c r="O38" s="49">
        <v>1</v>
      </c>
      <c r="P38" s="56">
        <f>P35+2</f>
        <v>78</v>
      </c>
    </row>
    <row r="39" spans="1:23" x14ac:dyDescent="0.2">
      <c r="A39" s="41" t="s">
        <v>87</v>
      </c>
      <c r="B39" s="51" t="str">
        <f t="shared" si="0"/>
        <v xml:space="preserve">Visit to Majority of Care Physician (Ref: No) </v>
      </c>
      <c r="C39" s="50">
        <v>0</v>
      </c>
      <c r="D39" s="55">
        <f>D38+3</f>
        <v>85</v>
      </c>
      <c r="K39" t="str">
        <f t="shared" si="1"/>
        <v xml:space="preserve"> </v>
      </c>
    </row>
    <row r="40" spans="1:23" x14ac:dyDescent="0.2">
      <c r="A40" s="42" t="s">
        <v>26</v>
      </c>
      <c r="B40" s="67" t="str">
        <f t="shared" si="0"/>
        <v>Yes*</v>
      </c>
      <c r="C40" s="50">
        <v>0</v>
      </c>
      <c r="D40" s="55">
        <f t="shared" si="4"/>
        <v>87</v>
      </c>
      <c r="E40" s="53">
        <f>Odds_kids!E26</f>
        <v>0.71821000000000002</v>
      </c>
      <c r="F40" s="53">
        <f t="shared" si="6"/>
        <v>8.3940000000000015E-2</v>
      </c>
      <c r="G40" s="53">
        <f t="shared" si="7"/>
        <v>9.5049999999999968E-2</v>
      </c>
      <c r="H40" s="54">
        <f>Odds_kids!F26</f>
        <v>0.63427</v>
      </c>
      <c r="I40" s="54">
        <f>Odds_kids!G26</f>
        <v>0.81325999999999998</v>
      </c>
      <c r="J40" t="str">
        <f>Odds_kids!H26</f>
        <v>&lt;.0001</v>
      </c>
      <c r="K40" t="str">
        <f t="shared" si="1"/>
        <v>*</v>
      </c>
    </row>
    <row r="41" spans="1:23" x14ac:dyDescent="0.2">
      <c r="A41" s="42" t="s">
        <v>144</v>
      </c>
      <c r="B41" s="67" t="str">
        <f t="shared" si="0"/>
        <v>No Majority of Care Provider Identified*</v>
      </c>
      <c r="C41" s="50">
        <v>0</v>
      </c>
      <c r="D41" s="55">
        <f t="shared" si="4"/>
        <v>89</v>
      </c>
      <c r="E41" s="53">
        <f>Odds_kids!E27</f>
        <v>0.63280999999999998</v>
      </c>
      <c r="F41" s="53">
        <f t="shared" si="6"/>
        <v>0.11339999999999995</v>
      </c>
      <c r="G41" s="53">
        <f t="shared" si="7"/>
        <v>0.13817000000000002</v>
      </c>
      <c r="H41" s="54">
        <f>Odds_kids!F27</f>
        <v>0.51941000000000004</v>
      </c>
      <c r="I41" s="54">
        <f>Odds_kids!G27</f>
        <v>0.77098</v>
      </c>
      <c r="J41" t="str">
        <f>Odds_kids!H27</f>
        <v>&lt;.0001</v>
      </c>
      <c r="K41" t="str">
        <f t="shared" si="1"/>
        <v>*</v>
      </c>
    </row>
    <row r="42" spans="1:23" x14ac:dyDescent="0.2">
      <c r="A42" s="44" t="s">
        <v>85</v>
      </c>
      <c r="B42" s="51" t="str">
        <f t="shared" si="0"/>
        <v xml:space="preserve">Average Number of Visits per Day </v>
      </c>
      <c r="C42" s="50">
        <v>0</v>
      </c>
      <c r="D42" s="55">
        <f>D41+3</f>
        <v>92</v>
      </c>
      <c r="E42" s="53">
        <f>Odds_kids!E17</f>
        <v>1.21624</v>
      </c>
      <c r="F42" s="53">
        <f t="shared" si="6"/>
        <v>0.18503000000000003</v>
      </c>
      <c r="G42" s="53">
        <f t="shared" si="7"/>
        <v>0.21822000000000008</v>
      </c>
      <c r="H42" s="54">
        <f>Odds_kids!F17</f>
        <v>1.03121</v>
      </c>
      <c r="I42" s="54">
        <f>Odds_kids!G17</f>
        <v>1.4344600000000001</v>
      </c>
      <c r="J42">
        <f>Odds_kids!H17</f>
        <v>2.01E-2</v>
      </c>
      <c r="K42" t="str">
        <f t="shared" si="1"/>
        <v xml:space="preserve"> </v>
      </c>
    </row>
    <row r="43" spans="1:23" x14ac:dyDescent="0.2">
      <c r="A43" s="45" t="s">
        <v>129</v>
      </c>
      <c r="B43" s="66" t="str">
        <f t="shared" si="0"/>
        <v xml:space="preserve">Other Characteristics: </v>
      </c>
      <c r="C43" s="50">
        <v>0</v>
      </c>
      <c r="D43" s="55">
        <f>D42+3</f>
        <v>95</v>
      </c>
      <c r="K43" t="str">
        <f t="shared" si="1"/>
        <v xml:space="preserve"> </v>
      </c>
    </row>
    <row r="44" spans="1:23" x14ac:dyDescent="0.2">
      <c r="A44" s="41" t="s">
        <v>103</v>
      </c>
      <c r="B44" s="51" t="str">
        <f t="shared" si="0"/>
        <v xml:space="preserve">Season (Ref: November-March) </v>
      </c>
      <c r="C44" s="50">
        <v>0</v>
      </c>
      <c r="D44" s="55">
        <f t="shared" si="4"/>
        <v>97</v>
      </c>
      <c r="K44" t="str">
        <f t="shared" si="1"/>
        <v xml:space="preserve"> </v>
      </c>
    </row>
    <row r="45" spans="1:23" x14ac:dyDescent="0.2">
      <c r="A45" s="42" t="s">
        <v>104</v>
      </c>
      <c r="B45" s="67" t="str">
        <f t="shared" si="0"/>
        <v>April-October*</v>
      </c>
      <c r="C45" s="50">
        <v>0</v>
      </c>
      <c r="D45" s="55">
        <f t="shared" si="4"/>
        <v>99</v>
      </c>
      <c r="E45" s="53">
        <f>Odds_kids!E33</f>
        <v>0.85024999999999995</v>
      </c>
      <c r="F45" s="53">
        <f t="shared" si="6"/>
        <v>8.048999999999995E-2</v>
      </c>
      <c r="G45" s="53">
        <f t="shared" si="7"/>
        <v>8.8910000000000045E-2</v>
      </c>
      <c r="H45" s="54">
        <f>Odds_kids!F33</f>
        <v>0.76976</v>
      </c>
      <c r="I45" s="54">
        <f>Odds_kids!G33</f>
        <v>0.93915999999999999</v>
      </c>
      <c r="J45">
        <f>Odds_kids!H33</f>
        <v>1.4E-3</v>
      </c>
      <c r="K45" t="str">
        <f t="shared" si="1"/>
        <v>*</v>
      </c>
    </row>
    <row r="47" spans="1:23" x14ac:dyDescent="0.2">
      <c r="B47" s="57" t="s">
        <v>127</v>
      </c>
      <c r="C47" s="50">
        <v>1</v>
      </c>
      <c r="D47" s="49">
        <v>0</v>
      </c>
    </row>
    <row r="48" spans="1:23" x14ac:dyDescent="0.2">
      <c r="B48" s="57" t="s">
        <v>128</v>
      </c>
      <c r="C48" s="49">
        <v>1</v>
      </c>
      <c r="D48" s="56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zoomScale="70" zoomScaleNormal="70" workbookViewId="0">
      <selection activeCell="T45" sqref="T45"/>
    </sheetView>
  </sheetViews>
  <sheetFormatPr defaultRowHeight="12.75" x14ac:dyDescent="0.2"/>
  <cols>
    <col min="1" max="1" width="41.28515625" style="40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3" bestFit="1" customWidth="1"/>
    <col min="11" max="11" width="14.85546875" style="22" bestFit="1" customWidth="1"/>
    <col min="12" max="16" width="10.28515625" customWidth="1"/>
  </cols>
  <sheetData>
    <row r="1" spans="1:17" x14ac:dyDescent="0.2">
      <c r="A1" s="40" t="s">
        <v>73</v>
      </c>
      <c r="D1" t="s">
        <v>71</v>
      </c>
      <c r="J1" s="23" t="s">
        <v>73</v>
      </c>
      <c r="K1" s="22" t="s">
        <v>72</v>
      </c>
    </row>
    <row r="2" spans="1:17" x14ac:dyDescent="0.2">
      <c r="D2" t="s">
        <v>90</v>
      </c>
      <c r="H2" t="s">
        <v>140</v>
      </c>
      <c r="M2" t="s">
        <v>90</v>
      </c>
      <c r="Q2" t="s">
        <v>140</v>
      </c>
    </row>
    <row r="3" spans="1:17" x14ac:dyDescent="0.2">
      <c r="B3" t="s">
        <v>25</v>
      </c>
      <c r="C3" t="s">
        <v>110</v>
      </c>
      <c r="D3" t="s">
        <v>91</v>
      </c>
      <c r="E3" t="s">
        <v>92</v>
      </c>
      <c r="F3" t="s">
        <v>93</v>
      </c>
      <c r="G3" t="s">
        <v>94</v>
      </c>
      <c r="H3" t="s">
        <v>107</v>
      </c>
      <c r="K3" s="22" t="s">
        <v>25</v>
      </c>
      <c r="L3" t="s">
        <v>110</v>
      </c>
      <c r="M3" t="s">
        <v>91</v>
      </c>
      <c r="N3" t="s">
        <v>92</v>
      </c>
      <c r="O3" t="s">
        <v>93</v>
      </c>
      <c r="P3" t="s">
        <v>94</v>
      </c>
      <c r="Q3" t="s">
        <v>107</v>
      </c>
    </row>
    <row r="4" spans="1:17" x14ac:dyDescent="0.2">
      <c r="A4" s="45" t="s">
        <v>106</v>
      </c>
      <c r="J4" s="24" t="s">
        <v>102</v>
      </c>
    </row>
    <row r="5" spans="1:17" x14ac:dyDescent="0.2">
      <c r="A5" s="41" t="s">
        <v>114</v>
      </c>
      <c r="J5" s="23" t="s">
        <v>82</v>
      </c>
    </row>
    <row r="6" spans="1:17" x14ac:dyDescent="0.2">
      <c r="A6" s="42" t="s">
        <v>115</v>
      </c>
      <c r="B6" s="22" t="str">
        <f>CONCATENATE(FIXED(D6,2)," (",FIXED(E6,2),"-",FIXED(F6,2),")")</f>
        <v>0.59 (0.45-0.77)</v>
      </c>
      <c r="C6">
        <f>IF(G6="&lt;.0001","&lt;0.0001",G6)</f>
        <v>1E-4</v>
      </c>
      <c r="D6">
        <f>Odds_kids!E19</f>
        <v>0.59089999999999998</v>
      </c>
      <c r="E6">
        <f>Odds_kids!F19</f>
        <v>0.45097999999999999</v>
      </c>
      <c r="F6">
        <f>Odds_kids!G19</f>
        <v>0.77424000000000004</v>
      </c>
      <c r="G6">
        <f>Odds_kids!H19</f>
        <v>1E-4</v>
      </c>
      <c r="H6" t="str">
        <f>IF(OR(G6="&lt;.0001",G6&lt;0.01),"*","")</f>
        <v>*</v>
      </c>
      <c r="J6" s="25" t="s">
        <v>79</v>
      </c>
      <c r="K6" s="22" t="str">
        <f>CONCATENATE(FIXED(M6,2)," (",FIXED(N6,2),"-",FIXED(O6,2),")")</f>
        <v>0.87 (0.83-0.90)</v>
      </c>
      <c r="L6" t="str">
        <f>IF(P6="&lt;.0001","&lt;0.0001",P6)</f>
        <v>&lt;0.0001</v>
      </c>
      <c r="M6">
        <f>Odds_adults!E18</f>
        <v>0.86746999999999996</v>
      </c>
      <c r="N6">
        <f>Odds_adults!F18</f>
        <v>0.83479000000000003</v>
      </c>
      <c r="O6">
        <f>Odds_adults!G18</f>
        <v>0.90142999999999995</v>
      </c>
      <c r="P6" t="str">
        <f>Odds_adults!H18</f>
        <v>&lt;.0001</v>
      </c>
      <c r="Q6" t="str">
        <f>IF(OR(P6="&lt;.0001",P6&lt;0.01),"*","")</f>
        <v>*</v>
      </c>
    </row>
    <row r="7" spans="1:17" x14ac:dyDescent="0.2">
      <c r="A7" s="43" t="s">
        <v>145</v>
      </c>
      <c r="B7" s="22" t="str">
        <f t="shared" ref="B7:B45" si="0">CONCATENATE(FIXED(D7,2)," (",FIXED(E7,2),"-",FIXED(F7,2),")")</f>
        <v>0.95 (0.83-1.09)</v>
      </c>
      <c r="C7">
        <f t="shared" ref="C7:C45" si="1">IF(G7="&lt;.0001","&lt;0.0001",G7)</f>
        <v>0.45419999999999999</v>
      </c>
      <c r="D7">
        <f>Odds_kids!E20</f>
        <v>0.94947000000000004</v>
      </c>
      <c r="E7">
        <f>Odds_kids!F20</f>
        <v>0.82891999999999999</v>
      </c>
      <c r="F7">
        <f>Odds_kids!G20</f>
        <v>1.0875600000000001</v>
      </c>
      <c r="G7">
        <f>Odds_kids!H20</f>
        <v>0.45419999999999999</v>
      </c>
      <c r="H7" t="str">
        <f t="shared" ref="H7:H45" si="2">IF(OR(G7="&lt;.0001",G7&lt;0.01),"*","")</f>
        <v/>
      </c>
      <c r="J7" s="23" t="s">
        <v>80</v>
      </c>
    </row>
    <row r="8" spans="1:17" x14ac:dyDescent="0.2">
      <c r="A8" s="43" t="s">
        <v>117</v>
      </c>
      <c r="B8" s="22" t="str">
        <f t="shared" si="0"/>
        <v>0.80 (0.71-0.90)</v>
      </c>
      <c r="C8">
        <f t="shared" si="1"/>
        <v>4.0000000000000002E-4</v>
      </c>
      <c r="D8">
        <f>Odds_kids!E21</f>
        <v>0.79886999999999997</v>
      </c>
      <c r="E8">
        <f>Odds_kids!F21</f>
        <v>0.70570999999999995</v>
      </c>
      <c r="F8">
        <f>Odds_kids!G21</f>
        <v>0.90432999999999997</v>
      </c>
      <c r="G8">
        <f>Odds_kids!H21</f>
        <v>4.0000000000000002E-4</v>
      </c>
      <c r="H8" t="str">
        <f t="shared" si="2"/>
        <v>*</v>
      </c>
      <c r="J8" s="25" t="s">
        <v>75</v>
      </c>
      <c r="K8" s="22" t="str">
        <f t="shared" ref="K8:K35" si="3">CONCATENATE(FIXED(M8,2)," (",FIXED(N8,2),"-",FIXED(O8,2),")")</f>
        <v>0.79 (0.77-0.81)</v>
      </c>
      <c r="L8" t="str">
        <f>IF(P8="&lt;.0001","&lt;0.0001",P8)</f>
        <v>&lt;0.0001</v>
      </c>
      <c r="M8">
        <f>Odds_adults!E19</f>
        <v>0.79193000000000002</v>
      </c>
      <c r="N8">
        <f>Odds_adults!F19</f>
        <v>0.76988999999999996</v>
      </c>
      <c r="O8">
        <f>Odds_adults!G19</f>
        <v>0.81459999999999999</v>
      </c>
      <c r="P8" t="str">
        <f>Odds_adults!H19</f>
        <v>&lt;.0001</v>
      </c>
      <c r="Q8" t="str">
        <f t="shared" ref="Q8:Q35" si="4">IF(OR(P8="&lt;.0001",P8&lt;0.01),"*","")</f>
        <v>*</v>
      </c>
    </row>
    <row r="9" spans="1:17" x14ac:dyDescent="0.2">
      <c r="A9" s="41" t="s">
        <v>80</v>
      </c>
      <c r="B9" s="22"/>
      <c r="J9" s="23" t="s">
        <v>78</v>
      </c>
      <c r="K9" s="22" t="str">
        <f t="shared" si="3"/>
        <v>0.96 (0.95-0.98)</v>
      </c>
      <c r="L9" t="str">
        <f>IF(P9="&lt;.0001","&lt;0.0001",P9)</f>
        <v>&lt;0.0001</v>
      </c>
      <c r="M9">
        <f>Odds_adults!E25</f>
        <v>0.96409999999999996</v>
      </c>
      <c r="N9">
        <f>Odds_adults!F25</f>
        <v>0.94999</v>
      </c>
      <c r="O9">
        <f>Odds_adults!G25</f>
        <v>0.97841</v>
      </c>
      <c r="P9" t="str">
        <f>Odds_adults!H25</f>
        <v>&lt;.0001</v>
      </c>
      <c r="Q9" t="str">
        <f t="shared" si="4"/>
        <v>*</v>
      </c>
    </row>
    <row r="10" spans="1:17" x14ac:dyDescent="0.2">
      <c r="A10" s="42" t="s">
        <v>75</v>
      </c>
      <c r="B10" s="22" t="str">
        <f t="shared" si="0"/>
        <v>1.00 (0.91-1.11)</v>
      </c>
      <c r="C10">
        <f t="shared" si="1"/>
        <v>0.96209999999999996</v>
      </c>
      <c r="D10">
        <f>Odds_kids!E22</f>
        <v>1.00241</v>
      </c>
      <c r="E10">
        <f>Odds_kids!F22</f>
        <v>0.90763000000000005</v>
      </c>
      <c r="F10">
        <f>Odds_kids!G22</f>
        <v>1.1070800000000001</v>
      </c>
      <c r="G10">
        <f>Odds_kids!H22</f>
        <v>0.96209999999999996</v>
      </c>
      <c r="H10" t="str">
        <f t="shared" si="2"/>
        <v/>
      </c>
      <c r="J10" s="23" t="s">
        <v>88</v>
      </c>
    </row>
    <row r="11" spans="1:17" x14ac:dyDescent="0.2">
      <c r="A11" s="41" t="s">
        <v>78</v>
      </c>
      <c r="B11" s="22" t="str">
        <f t="shared" si="0"/>
        <v>1.04 (0.98-1.11)</v>
      </c>
      <c r="C11">
        <f t="shared" si="1"/>
        <v>0.14580000000000001</v>
      </c>
      <c r="D11">
        <f>Odds_kids!E32</f>
        <v>1.0449200000000001</v>
      </c>
      <c r="E11">
        <f>Odds_kids!F32</f>
        <v>0.98485</v>
      </c>
      <c r="F11">
        <f>Odds_kids!G32</f>
        <v>1.10866</v>
      </c>
      <c r="G11">
        <f>Odds_kids!H32</f>
        <v>0.14580000000000001</v>
      </c>
      <c r="H11" t="str">
        <f t="shared" si="2"/>
        <v/>
      </c>
      <c r="J11" s="25">
        <v>1</v>
      </c>
      <c r="K11" s="22" t="str">
        <f t="shared" si="3"/>
        <v>1.12 (1.08-1.16)</v>
      </c>
      <c r="L11" t="str">
        <f>IF(P11="&lt;.0001","&lt;0.0001",P11)</f>
        <v>&lt;0.0001</v>
      </c>
      <c r="M11">
        <f>Odds_adults!E20</f>
        <v>1.1178699999999999</v>
      </c>
      <c r="N11">
        <f>Odds_adults!F20</f>
        <v>1.0817399999999999</v>
      </c>
      <c r="O11">
        <f>Odds_adults!G20</f>
        <v>1.1552100000000001</v>
      </c>
      <c r="P11" t="str">
        <f>Odds_adults!H20</f>
        <v>&lt;.0001</v>
      </c>
      <c r="Q11" t="str">
        <f t="shared" si="4"/>
        <v>*</v>
      </c>
    </row>
    <row r="12" spans="1:17" x14ac:dyDescent="0.2">
      <c r="A12" s="41" t="s">
        <v>146</v>
      </c>
      <c r="B12" s="22"/>
      <c r="J12" s="25">
        <v>2</v>
      </c>
      <c r="K12" s="22" t="str">
        <f t="shared" si="3"/>
        <v>1.23 (1.16-1.30)</v>
      </c>
      <c r="L12" t="str">
        <f>IF(P12="&lt;.0001","&lt;0.0001",P12)</f>
        <v>&lt;0.0001</v>
      </c>
      <c r="M12">
        <f>Odds_adults!E21</f>
        <v>1.2276400000000001</v>
      </c>
      <c r="N12">
        <f>Odds_adults!F21</f>
        <v>1.1598599999999999</v>
      </c>
      <c r="O12">
        <f>Odds_adults!G21</f>
        <v>1.29939</v>
      </c>
      <c r="P12" t="str">
        <f>Odds_adults!H21</f>
        <v>&lt;.0001</v>
      </c>
      <c r="Q12" t="str">
        <f t="shared" si="4"/>
        <v>*</v>
      </c>
    </row>
    <row r="13" spans="1:17" x14ac:dyDescent="0.2">
      <c r="A13" s="42">
        <v>2</v>
      </c>
      <c r="B13" s="22" t="str">
        <f t="shared" si="0"/>
        <v>1.00 (0.88-1.13)</v>
      </c>
      <c r="C13">
        <f t="shared" si="1"/>
        <v>0.99150000000000005</v>
      </c>
      <c r="D13">
        <f>Odds_kids!E28</f>
        <v>0.99931999999999999</v>
      </c>
      <c r="E13">
        <f>Odds_kids!F28</f>
        <v>0.88197999999999999</v>
      </c>
      <c r="F13">
        <f>Odds_kids!G28</f>
        <v>1.13226</v>
      </c>
      <c r="G13">
        <f>Odds_kids!H28</f>
        <v>0.99150000000000005</v>
      </c>
      <c r="H13" t="str">
        <f t="shared" si="2"/>
        <v/>
      </c>
      <c r="J13" s="25" t="s">
        <v>89</v>
      </c>
      <c r="K13" s="22" t="str">
        <f t="shared" si="3"/>
        <v>1.19 (1.10-1.28)</v>
      </c>
      <c r="L13" t="str">
        <f>IF(P13="&lt;.0001","&lt;0.0001",P13)</f>
        <v>&lt;0.0001</v>
      </c>
      <c r="M13">
        <f>Odds_adults!E22</f>
        <v>1.19041</v>
      </c>
      <c r="N13">
        <f>Odds_adults!F22</f>
        <v>1.10486</v>
      </c>
      <c r="O13">
        <f>Odds_adults!G22</f>
        <v>1.2825899999999999</v>
      </c>
      <c r="P13" t="str">
        <f>Odds_adults!H22</f>
        <v>&lt;.0001</v>
      </c>
      <c r="Q13" t="str">
        <f t="shared" si="4"/>
        <v>*</v>
      </c>
    </row>
    <row r="14" spans="1:17" x14ac:dyDescent="0.2">
      <c r="A14" s="42">
        <v>3</v>
      </c>
      <c r="B14" s="22" t="str">
        <f t="shared" si="0"/>
        <v>0.98 (0.84-1.14)</v>
      </c>
      <c r="C14">
        <f t="shared" si="1"/>
        <v>0.81100000000000005</v>
      </c>
      <c r="D14">
        <f>Odds_kids!E29</f>
        <v>0.98150000000000004</v>
      </c>
      <c r="E14">
        <f>Odds_kids!F29</f>
        <v>0.84221000000000001</v>
      </c>
      <c r="F14">
        <f>Odds_kids!G29</f>
        <v>1.14384</v>
      </c>
      <c r="G14">
        <f>Odds_kids!H29</f>
        <v>0.81100000000000005</v>
      </c>
      <c r="H14" t="str">
        <f t="shared" si="2"/>
        <v/>
      </c>
      <c r="J14" s="26" t="s">
        <v>101</v>
      </c>
    </row>
    <row r="15" spans="1:17" x14ac:dyDescent="0.2">
      <c r="A15" s="42" t="s">
        <v>119</v>
      </c>
      <c r="B15" s="22" t="str">
        <f t="shared" si="0"/>
        <v>0.85 (0.71-1.02)</v>
      </c>
      <c r="C15">
        <f t="shared" si="1"/>
        <v>8.6999999999999994E-2</v>
      </c>
      <c r="D15">
        <f>Odds_kids!E30</f>
        <v>0.85102999999999995</v>
      </c>
      <c r="E15">
        <f>Odds_kids!F30</f>
        <v>0.70750000000000002</v>
      </c>
      <c r="F15">
        <f>Odds_kids!G30</f>
        <v>1.0236799999999999</v>
      </c>
      <c r="G15">
        <f>Odds_kids!H30</f>
        <v>8.6999999999999994E-2</v>
      </c>
      <c r="H15" t="str">
        <f t="shared" si="2"/>
        <v/>
      </c>
      <c r="J15" s="23" t="s">
        <v>74</v>
      </c>
      <c r="K15" s="22" t="str">
        <f t="shared" si="3"/>
        <v>1.13 (1.07-1.19)</v>
      </c>
      <c r="L15" t="str">
        <f>IF(P15="&lt;.0001","&lt;0.0001",P15)</f>
        <v>&lt;0.0001</v>
      </c>
      <c r="M15">
        <f>Odds_adults!E8</f>
        <v>1.12571</v>
      </c>
      <c r="N15">
        <f>Odds_adults!F8</f>
        <v>1.0678099999999999</v>
      </c>
      <c r="O15">
        <f>Odds_adults!G8</f>
        <v>1.18676</v>
      </c>
      <c r="P15" t="str">
        <f>Odds_adults!H8</f>
        <v>&lt;.0001</v>
      </c>
      <c r="Q15" t="str">
        <f t="shared" si="4"/>
        <v>*</v>
      </c>
    </row>
    <row r="16" spans="1:17" x14ac:dyDescent="0.2">
      <c r="A16" s="41" t="s">
        <v>147</v>
      </c>
      <c r="B16" s="22"/>
      <c r="J16" s="23" t="s">
        <v>80</v>
      </c>
    </row>
    <row r="17" spans="1:17" x14ac:dyDescent="0.2">
      <c r="A17" s="42" t="s">
        <v>26</v>
      </c>
      <c r="B17" s="22" t="str">
        <f t="shared" si="0"/>
        <v>0.96 (0.69-1.33)</v>
      </c>
      <c r="C17">
        <f t="shared" si="1"/>
        <v>0.79179999999999995</v>
      </c>
      <c r="D17">
        <f>Odds_kids!E31</f>
        <v>0.95662999999999998</v>
      </c>
      <c r="E17">
        <f>Odds_kids!F31</f>
        <v>0.68827000000000005</v>
      </c>
      <c r="F17">
        <f>Odds_kids!G31</f>
        <v>1.3296300000000001</v>
      </c>
      <c r="G17">
        <f>Odds_kids!H31</f>
        <v>0.79179999999999995</v>
      </c>
      <c r="H17" t="str">
        <f t="shared" si="2"/>
        <v/>
      </c>
      <c r="J17" s="25" t="s">
        <v>75</v>
      </c>
      <c r="K17" s="22" t="str">
        <f t="shared" si="3"/>
        <v>0.99 (0.88-1.12)</v>
      </c>
      <c r="L17">
        <f>IF(P17="&lt;.0001","&lt;0.0001",P17)</f>
        <v>0.87990000000000002</v>
      </c>
      <c r="M17">
        <f>Odds_adults!E9</f>
        <v>0.99075999999999997</v>
      </c>
      <c r="N17">
        <f>Odds_adults!F9</f>
        <v>0.87834000000000001</v>
      </c>
      <c r="O17">
        <f>Odds_adults!G9</f>
        <v>1.11757</v>
      </c>
      <c r="P17">
        <f>Odds_adults!H9</f>
        <v>0.87990000000000002</v>
      </c>
      <c r="Q17" t="str">
        <f t="shared" si="4"/>
        <v/>
      </c>
    </row>
    <row r="18" spans="1:17" x14ac:dyDescent="0.2">
      <c r="A18" s="41" t="s">
        <v>88</v>
      </c>
      <c r="B18" s="22"/>
      <c r="J18" s="23" t="s">
        <v>96</v>
      </c>
    </row>
    <row r="19" spans="1:17" x14ac:dyDescent="0.2">
      <c r="A19" s="42">
        <v>1</v>
      </c>
      <c r="B19" s="22" t="str">
        <f t="shared" si="0"/>
        <v>0.97 (0.85-1.10)</v>
      </c>
      <c r="C19">
        <f t="shared" si="1"/>
        <v>0.58779999999999999</v>
      </c>
      <c r="D19">
        <f>Odds_kids!E23</f>
        <v>0.96528999999999998</v>
      </c>
      <c r="E19">
        <f>Odds_kids!F23</f>
        <v>0.84952000000000005</v>
      </c>
      <c r="F19">
        <f>Odds_kids!G23</f>
        <v>1.09683</v>
      </c>
      <c r="G19">
        <f>Odds_kids!H23</f>
        <v>0.58779999999999999</v>
      </c>
      <c r="H19" t="str">
        <f t="shared" si="2"/>
        <v/>
      </c>
      <c r="J19" s="25" t="s">
        <v>97</v>
      </c>
      <c r="K19" s="22" t="str">
        <f t="shared" si="3"/>
        <v>1.23 (1.07-1.41)</v>
      </c>
      <c r="L19">
        <f>IF(P19="&lt;.0001","&lt;0.0001",P19)</f>
        <v>3.0999999999999999E-3</v>
      </c>
      <c r="M19">
        <f>Odds_adults!E12</f>
        <v>1.2276400000000001</v>
      </c>
      <c r="N19">
        <f>Odds_adults!F12</f>
        <v>1.07175</v>
      </c>
      <c r="O19">
        <f>Odds_adults!G12</f>
        <v>1.4061999999999999</v>
      </c>
      <c r="P19">
        <f>Odds_adults!H12</f>
        <v>3.0999999999999999E-3</v>
      </c>
      <c r="Q19" t="str">
        <f t="shared" si="4"/>
        <v>*</v>
      </c>
    </row>
    <row r="20" spans="1:17" x14ac:dyDescent="0.2">
      <c r="A20" s="42">
        <v>2</v>
      </c>
      <c r="B20" s="22" t="str">
        <f t="shared" si="0"/>
        <v>0.87 (0.53-1.44)</v>
      </c>
      <c r="C20">
        <f t="shared" si="1"/>
        <v>0.60070000000000001</v>
      </c>
      <c r="D20">
        <f>Odds_kids!E24</f>
        <v>0.87473000000000001</v>
      </c>
      <c r="E20">
        <f>Odds_kids!F24</f>
        <v>0.52988999999999997</v>
      </c>
      <c r="F20">
        <f>Odds_kids!G24</f>
        <v>1.44397</v>
      </c>
      <c r="G20">
        <f>Odds_kids!H24</f>
        <v>0.60070000000000001</v>
      </c>
      <c r="H20" t="str">
        <f t="shared" si="2"/>
        <v/>
      </c>
      <c r="J20" s="25" t="s">
        <v>98</v>
      </c>
      <c r="K20" s="22" t="str">
        <f t="shared" si="3"/>
        <v>1.32 (1.16-1.49)</v>
      </c>
      <c r="L20" t="str">
        <f>IF(P20="&lt;.0001","&lt;0.0001",P20)</f>
        <v>&lt;0.0001</v>
      </c>
      <c r="M20">
        <f>Odds_adults!E13</f>
        <v>1.3169599999999999</v>
      </c>
      <c r="N20">
        <f>Odds_adults!F13</f>
        <v>1.1604300000000001</v>
      </c>
      <c r="O20">
        <f>Odds_adults!G13</f>
        <v>1.49461</v>
      </c>
      <c r="P20" t="str">
        <f>Odds_adults!H13</f>
        <v>&lt;.0001</v>
      </c>
      <c r="Q20" t="str">
        <f t="shared" si="4"/>
        <v>*</v>
      </c>
    </row>
    <row r="21" spans="1:17" x14ac:dyDescent="0.2">
      <c r="A21" s="42" t="s">
        <v>89</v>
      </c>
      <c r="B21" s="22" t="str">
        <f t="shared" si="0"/>
        <v>1.09 (0.48-2.48)</v>
      </c>
      <c r="C21">
        <f t="shared" si="1"/>
        <v>0.84450000000000003</v>
      </c>
      <c r="D21">
        <f>Odds_kids!E25</f>
        <v>1.08599</v>
      </c>
      <c r="E21">
        <f>Odds_kids!F25</f>
        <v>0.47626000000000002</v>
      </c>
      <c r="F21">
        <f>Odds_kids!G25</f>
        <v>2.4763099999999998</v>
      </c>
      <c r="G21">
        <f>Odds_kids!H25</f>
        <v>0.84450000000000003</v>
      </c>
      <c r="H21" t="str">
        <f t="shared" si="2"/>
        <v/>
      </c>
      <c r="J21" s="25" t="s">
        <v>99</v>
      </c>
      <c r="K21" s="22" t="str">
        <f t="shared" si="3"/>
        <v>1.11 (0.94-1.32)</v>
      </c>
      <c r="L21">
        <f>IF(P21="&lt;.0001","&lt;0.0001",P21)</f>
        <v>0.20080000000000001</v>
      </c>
      <c r="M21">
        <f>Odds_adults!E10</f>
        <v>1.1144000000000001</v>
      </c>
      <c r="N21">
        <f>Odds_adults!F10</f>
        <v>0.94399999999999995</v>
      </c>
      <c r="O21">
        <f>Odds_adults!G10</f>
        <v>1.31555</v>
      </c>
      <c r="P21">
        <f>Odds_adults!H10</f>
        <v>0.20080000000000001</v>
      </c>
      <c r="Q21" t="str">
        <f t="shared" si="4"/>
        <v/>
      </c>
    </row>
    <row r="22" spans="1:17" x14ac:dyDescent="0.2">
      <c r="A22" s="45" t="s">
        <v>105</v>
      </c>
      <c r="B22" s="22"/>
      <c r="J22" s="25" t="s">
        <v>100</v>
      </c>
      <c r="K22" s="22" t="str">
        <f t="shared" si="3"/>
        <v>0.68 (0.54-0.86)</v>
      </c>
      <c r="L22">
        <f>IF(P22="&lt;.0001","&lt;0.0001",P22)</f>
        <v>1.4E-3</v>
      </c>
      <c r="M22">
        <f>Odds_adults!E11</f>
        <v>0.68486999999999998</v>
      </c>
      <c r="N22">
        <f>Odds_adults!F11</f>
        <v>0.54274999999999995</v>
      </c>
      <c r="O22">
        <f>Odds_adults!G11</f>
        <v>0.86421000000000003</v>
      </c>
      <c r="P22">
        <f>Odds_adults!H11</f>
        <v>1.4E-3</v>
      </c>
      <c r="Q22" t="str">
        <f t="shared" si="4"/>
        <v>*</v>
      </c>
    </row>
    <row r="23" spans="1:17" x14ac:dyDescent="0.2">
      <c r="A23" s="44" t="s">
        <v>95</v>
      </c>
      <c r="B23" s="22" t="str">
        <f t="shared" si="0"/>
        <v>1.23 (1.09-1.39)</v>
      </c>
      <c r="C23">
        <f t="shared" si="1"/>
        <v>6.9999999999999999E-4</v>
      </c>
      <c r="D23">
        <f>Odds_kids!E8</f>
        <v>1.2340500000000001</v>
      </c>
      <c r="E23">
        <f>Odds_kids!F8</f>
        <v>1.0932200000000001</v>
      </c>
      <c r="F23">
        <f>Odds_kids!G8</f>
        <v>1.3930199999999999</v>
      </c>
      <c r="G23">
        <f>Odds_kids!H8</f>
        <v>6.9999999999999999E-4</v>
      </c>
      <c r="H23" t="str">
        <f t="shared" si="2"/>
        <v>*</v>
      </c>
      <c r="J23" s="23" t="s">
        <v>83</v>
      </c>
    </row>
    <row r="24" spans="1:17" x14ac:dyDescent="0.2">
      <c r="A24" s="41" t="s">
        <v>80</v>
      </c>
      <c r="B24" s="22"/>
      <c r="J24" s="25" t="s">
        <v>77</v>
      </c>
      <c r="K24" s="22" t="str">
        <f t="shared" si="3"/>
        <v>0.88 (0.76-1.02)</v>
      </c>
      <c r="L24">
        <f>IF(P24="&lt;.0001","&lt;0.0001",P24)</f>
        <v>9.3899999999999997E-2</v>
      </c>
      <c r="M24">
        <f>Odds_adults!E16</f>
        <v>0.87990000000000002</v>
      </c>
      <c r="N24">
        <f>Odds_adults!F16</f>
        <v>0.75756000000000001</v>
      </c>
      <c r="O24">
        <f>Odds_adults!G16</f>
        <v>1.02199</v>
      </c>
      <c r="P24">
        <f>Odds_adults!H16</f>
        <v>9.3899999999999997E-2</v>
      </c>
      <c r="Q24" t="str">
        <f t="shared" si="4"/>
        <v/>
      </c>
    </row>
    <row r="25" spans="1:17" x14ac:dyDescent="0.2">
      <c r="A25" s="42" t="s">
        <v>75</v>
      </c>
      <c r="B25" s="22" t="str">
        <f t="shared" si="0"/>
        <v>0.93 (0.72-1.19)</v>
      </c>
      <c r="C25">
        <f t="shared" si="1"/>
        <v>0.54190000000000005</v>
      </c>
      <c r="D25">
        <f>Odds_kids!E9</f>
        <v>0.92615000000000003</v>
      </c>
      <c r="E25">
        <f>Odds_kids!F9</f>
        <v>0.72377999999999998</v>
      </c>
      <c r="F25">
        <f>Odds_kids!G9</f>
        <v>1.1851100000000001</v>
      </c>
      <c r="G25">
        <f>Odds_kids!H9</f>
        <v>0.54190000000000005</v>
      </c>
      <c r="H25" t="str">
        <f t="shared" si="2"/>
        <v/>
      </c>
      <c r="J25" s="23" t="s">
        <v>81</v>
      </c>
    </row>
    <row r="26" spans="1:17" x14ac:dyDescent="0.2">
      <c r="A26" s="41" t="s">
        <v>96</v>
      </c>
      <c r="B26" s="22"/>
      <c r="J26" s="25" t="s">
        <v>26</v>
      </c>
      <c r="K26" s="22" t="str">
        <f t="shared" si="3"/>
        <v>0.92 (0.81-1.05)</v>
      </c>
      <c r="L26">
        <f>IF(P26="&lt;.0001","&lt;0.0001",P26)</f>
        <v>0.21360000000000001</v>
      </c>
      <c r="M26">
        <f>Odds_adults!E15</f>
        <v>0.92113</v>
      </c>
      <c r="N26">
        <f>Odds_adults!F15</f>
        <v>0.80927000000000004</v>
      </c>
      <c r="O26">
        <f>Odds_adults!G15</f>
        <v>1.0484599999999999</v>
      </c>
      <c r="P26">
        <f>Odds_adults!H15</f>
        <v>0.21360000000000001</v>
      </c>
      <c r="Q26" t="str">
        <f t="shared" si="4"/>
        <v/>
      </c>
    </row>
    <row r="27" spans="1:17" x14ac:dyDescent="0.2">
      <c r="A27" s="42" t="s">
        <v>97</v>
      </c>
      <c r="B27" s="22" t="str">
        <f t="shared" si="0"/>
        <v>0.88 (0.63-1.24)</v>
      </c>
      <c r="C27">
        <f t="shared" si="1"/>
        <v>0.4672</v>
      </c>
      <c r="D27">
        <f>Odds_kids!E12</f>
        <v>0.88156999999999996</v>
      </c>
      <c r="E27">
        <f>Odds_kids!F12</f>
        <v>0.62756000000000001</v>
      </c>
      <c r="F27">
        <f>Odds_kids!G12</f>
        <v>1.2383900000000001</v>
      </c>
      <c r="G27">
        <f>Odds_kids!H12</f>
        <v>0.4672</v>
      </c>
      <c r="H27" t="str">
        <f t="shared" si="2"/>
        <v/>
      </c>
      <c r="J27" s="23" t="s">
        <v>86</v>
      </c>
    </row>
    <row r="28" spans="1:17" x14ac:dyDescent="0.2">
      <c r="A28" s="42" t="s">
        <v>98</v>
      </c>
      <c r="B28" s="22" t="str">
        <f t="shared" si="0"/>
        <v>0.91 (0.67-1.24)</v>
      </c>
      <c r="C28">
        <f t="shared" si="1"/>
        <v>0.55979999999999996</v>
      </c>
      <c r="D28">
        <f>Odds_kids!E13</f>
        <v>0.91169</v>
      </c>
      <c r="E28">
        <f>Odds_kids!F13</f>
        <v>0.66817000000000004</v>
      </c>
      <c r="F28">
        <f>Odds_kids!G13</f>
        <v>1.24397</v>
      </c>
      <c r="G28">
        <f>Odds_kids!H13</f>
        <v>0.55979999999999996</v>
      </c>
      <c r="H28" t="str">
        <f t="shared" si="2"/>
        <v/>
      </c>
      <c r="J28" s="25" t="s">
        <v>76</v>
      </c>
      <c r="K28" s="22" t="str">
        <f t="shared" si="3"/>
        <v>1.17 (1.04-1.32)</v>
      </c>
      <c r="L28">
        <f>IF(P28="&lt;.0001","&lt;0.0001",P28)</f>
        <v>8.6999999999999994E-3</v>
      </c>
      <c r="M28">
        <f>Odds_adults!E14</f>
        <v>1.1705300000000001</v>
      </c>
      <c r="N28">
        <f>Odds_adults!F14</f>
        <v>1.0406299999999999</v>
      </c>
      <c r="O28">
        <f>Odds_adults!G14</f>
        <v>1.31664</v>
      </c>
      <c r="P28">
        <f>Odds_adults!H14</f>
        <v>8.6999999999999994E-3</v>
      </c>
      <c r="Q28" t="str">
        <f t="shared" si="4"/>
        <v>*</v>
      </c>
    </row>
    <row r="29" spans="1:17" x14ac:dyDescent="0.2">
      <c r="A29" s="42" t="s">
        <v>99</v>
      </c>
      <c r="B29" s="22" t="str">
        <f t="shared" si="0"/>
        <v>1.20 (0.75-1.91)</v>
      </c>
      <c r="C29">
        <f t="shared" si="1"/>
        <v>0.44479999999999997</v>
      </c>
      <c r="D29">
        <f>Odds_kids!E10</f>
        <v>1.19886</v>
      </c>
      <c r="E29">
        <f>Odds_kids!F10</f>
        <v>0.75282000000000004</v>
      </c>
      <c r="F29">
        <f>Odds_kids!G10</f>
        <v>1.90916</v>
      </c>
      <c r="G29">
        <f>Odds_kids!H10</f>
        <v>0.44479999999999997</v>
      </c>
      <c r="H29" t="str">
        <f t="shared" si="2"/>
        <v/>
      </c>
      <c r="J29" s="23" t="s">
        <v>87</v>
      </c>
    </row>
    <row r="30" spans="1:17" x14ac:dyDescent="0.2">
      <c r="A30" s="42" t="s">
        <v>100</v>
      </c>
      <c r="B30" s="22" t="str">
        <f t="shared" si="0"/>
        <v>0.43 (0.21-0.90)</v>
      </c>
      <c r="C30">
        <f t="shared" si="1"/>
        <v>2.5399999999999999E-2</v>
      </c>
      <c r="D30">
        <f>Odds_kids!E11</f>
        <v>0.43047000000000002</v>
      </c>
      <c r="E30">
        <f>Odds_kids!F11</f>
        <v>0.20554</v>
      </c>
      <c r="F30">
        <f>Odds_kids!G11</f>
        <v>0.90153000000000005</v>
      </c>
      <c r="G30">
        <f>Odds_kids!H11</f>
        <v>2.5399999999999999E-2</v>
      </c>
      <c r="H30" t="str">
        <f t="shared" si="2"/>
        <v/>
      </c>
      <c r="J30" s="25" t="s">
        <v>26</v>
      </c>
      <c r="K30" s="22" t="str">
        <f t="shared" si="3"/>
        <v>0.63 (0.61-0.65)</v>
      </c>
      <c r="L30" t="str">
        <f>IF(P30="&lt;.0001","&lt;0.0001",P30)</f>
        <v>&lt;0.0001</v>
      </c>
      <c r="M30">
        <f>Odds_adults!E23</f>
        <v>0.62605999999999995</v>
      </c>
      <c r="N30">
        <f>Odds_adults!F23</f>
        <v>0.60626999999999998</v>
      </c>
      <c r="O30">
        <f>Odds_adults!G23</f>
        <v>0.64649999999999996</v>
      </c>
      <c r="P30" t="str">
        <f>Odds_adults!H23</f>
        <v>&lt;.0001</v>
      </c>
      <c r="Q30" t="str">
        <f t="shared" si="4"/>
        <v>*</v>
      </c>
    </row>
    <row r="31" spans="1:17" x14ac:dyDescent="0.2">
      <c r="A31" s="41" t="s">
        <v>83</v>
      </c>
      <c r="B31" s="22"/>
      <c r="J31" s="25" t="s">
        <v>84</v>
      </c>
      <c r="K31" s="22" t="str">
        <f t="shared" si="3"/>
        <v>0.89 (0.83-0.95)</v>
      </c>
      <c r="L31">
        <f>IF(P31="&lt;.0001","&lt;0.0001",P31)</f>
        <v>2.0000000000000001E-4</v>
      </c>
      <c r="M31">
        <f>Odds_adults!E24</f>
        <v>0.88880000000000003</v>
      </c>
      <c r="N31">
        <f>Odds_adults!F24</f>
        <v>0.83462999999999998</v>
      </c>
      <c r="O31">
        <f>Odds_adults!G24</f>
        <v>0.94647000000000003</v>
      </c>
      <c r="P31">
        <f>Odds_adults!H24</f>
        <v>2.0000000000000001E-4</v>
      </c>
      <c r="Q31" t="str">
        <f t="shared" si="4"/>
        <v>*</v>
      </c>
    </row>
    <row r="32" spans="1:17" x14ac:dyDescent="0.2">
      <c r="A32" s="42" t="s">
        <v>77</v>
      </c>
      <c r="B32" s="22" t="str">
        <f t="shared" si="0"/>
        <v>0.93 (0.67-1.30)</v>
      </c>
      <c r="C32">
        <f t="shared" si="1"/>
        <v>0.67989999999999995</v>
      </c>
      <c r="D32">
        <f>Odds_kids!E16</f>
        <v>0.93198999999999999</v>
      </c>
      <c r="E32">
        <f>Odds_kids!F16</f>
        <v>0.66693999999999998</v>
      </c>
      <c r="F32">
        <f>Odds_kids!G16</f>
        <v>1.3023800000000001</v>
      </c>
      <c r="G32">
        <f>Odds_kids!H16</f>
        <v>0.67989999999999995</v>
      </c>
      <c r="H32" t="str">
        <f t="shared" si="2"/>
        <v/>
      </c>
      <c r="J32" s="23" t="s">
        <v>85</v>
      </c>
      <c r="K32" s="22" t="str">
        <f t="shared" si="3"/>
        <v>1.38 (1.26-1.50)</v>
      </c>
      <c r="L32" t="str">
        <f>IF(P32="&lt;.0001","&lt;0.0001",P32)</f>
        <v>&lt;0.0001</v>
      </c>
      <c r="M32">
        <f>Odds_adults!E17</f>
        <v>1.3777600000000001</v>
      </c>
      <c r="N32">
        <f>Odds_adults!F17</f>
        <v>1.2634000000000001</v>
      </c>
      <c r="O32">
        <f>Odds_adults!G17</f>
        <v>1.50248</v>
      </c>
      <c r="P32" t="str">
        <f>Odds_adults!H17</f>
        <v>&lt;.0001</v>
      </c>
      <c r="Q32" t="str">
        <f t="shared" si="4"/>
        <v>*</v>
      </c>
    </row>
    <row r="33" spans="1:17" x14ac:dyDescent="0.2">
      <c r="A33" s="41" t="s">
        <v>81</v>
      </c>
      <c r="B33" s="22"/>
      <c r="J33" s="24" t="s">
        <v>76</v>
      </c>
    </row>
    <row r="34" spans="1:17" x14ac:dyDescent="0.2">
      <c r="A34" s="42" t="s">
        <v>26</v>
      </c>
      <c r="B34" s="22" t="str">
        <f t="shared" si="0"/>
        <v>0.88 (0.66-1.17)</v>
      </c>
      <c r="C34">
        <f t="shared" si="1"/>
        <v>0.36890000000000001</v>
      </c>
      <c r="D34">
        <f>Odds_kids!E15</f>
        <v>0.87695000000000001</v>
      </c>
      <c r="E34">
        <f>Odds_kids!F15</f>
        <v>0.65856000000000003</v>
      </c>
      <c r="F34">
        <f>Odds_kids!G15</f>
        <v>1.16778</v>
      </c>
      <c r="G34">
        <f>Odds_kids!H15</f>
        <v>0.36890000000000001</v>
      </c>
      <c r="H34" t="str">
        <f t="shared" si="2"/>
        <v/>
      </c>
      <c r="J34" s="23" t="s">
        <v>103</v>
      </c>
    </row>
    <row r="35" spans="1:17" x14ac:dyDescent="0.2">
      <c r="A35" s="41" t="s">
        <v>86</v>
      </c>
      <c r="B35" s="22"/>
      <c r="J35" s="25" t="s">
        <v>104</v>
      </c>
      <c r="K35" s="22" t="str">
        <f t="shared" si="3"/>
        <v>0.87 (0.85-0.90)</v>
      </c>
      <c r="L35" t="str">
        <f>IF(P35="&lt;.0001","&lt;0.0001",P35)</f>
        <v>&lt;0.0001</v>
      </c>
      <c r="M35">
        <f>Odds_adults!E26</f>
        <v>0.87446999999999997</v>
      </c>
      <c r="N35">
        <f>Odds_adults!F26</f>
        <v>0.85179000000000005</v>
      </c>
      <c r="O35">
        <f>Odds_adults!G26</f>
        <v>0.89775000000000005</v>
      </c>
      <c r="P35" t="str">
        <f>Odds_adults!H26</f>
        <v>&lt;.0001</v>
      </c>
      <c r="Q35" t="str">
        <f t="shared" si="4"/>
        <v>*</v>
      </c>
    </row>
    <row r="36" spans="1:17" x14ac:dyDescent="0.2">
      <c r="A36" s="42" t="s">
        <v>76</v>
      </c>
      <c r="B36" s="22" t="str">
        <f t="shared" si="0"/>
        <v>1.30 (1.02-1.67)</v>
      </c>
      <c r="C36">
        <f t="shared" si="1"/>
        <v>3.73E-2</v>
      </c>
      <c r="D36">
        <f>Odds_kids!E14</f>
        <v>1.3030200000000001</v>
      </c>
      <c r="E36">
        <f>Odds_kids!F14</f>
        <v>1.0156400000000001</v>
      </c>
      <c r="F36">
        <f>Odds_kids!G14</f>
        <v>1.6717299999999999</v>
      </c>
      <c r="G36">
        <f>Odds_kids!H14</f>
        <v>3.73E-2</v>
      </c>
      <c r="H36" t="str">
        <f t="shared" si="2"/>
        <v/>
      </c>
    </row>
    <row r="37" spans="1:17" x14ac:dyDescent="0.2">
      <c r="A37" s="41" t="s">
        <v>113</v>
      </c>
      <c r="B37" s="22"/>
    </row>
    <row r="38" spans="1:17" x14ac:dyDescent="0.2">
      <c r="A38" s="42" t="s">
        <v>26</v>
      </c>
      <c r="B38" s="22" t="str">
        <f t="shared" si="0"/>
        <v>1.22 (0.81-1.83)</v>
      </c>
      <c r="C38">
        <f t="shared" si="1"/>
        <v>0.34</v>
      </c>
      <c r="D38">
        <f>Odds_kids!E18</f>
        <v>1.21817</v>
      </c>
      <c r="E38">
        <f>Odds_kids!F18</f>
        <v>0.81216999999999995</v>
      </c>
      <c r="F38">
        <f>Odds_kids!G18</f>
        <v>1.82711</v>
      </c>
      <c r="G38">
        <f>Odds_kids!H18</f>
        <v>0.34</v>
      </c>
      <c r="H38" t="str">
        <f t="shared" si="2"/>
        <v/>
      </c>
    </row>
    <row r="39" spans="1:17" x14ac:dyDescent="0.2">
      <c r="A39" s="41" t="s">
        <v>87</v>
      </c>
      <c r="B39" s="22"/>
    </row>
    <row r="40" spans="1:17" x14ac:dyDescent="0.2">
      <c r="A40" s="42" t="s">
        <v>26</v>
      </c>
      <c r="B40" s="22" t="str">
        <f t="shared" si="0"/>
        <v>0.72 (0.63-0.81)</v>
      </c>
      <c r="C40" t="str">
        <f t="shared" si="1"/>
        <v>&lt;0.0001</v>
      </c>
      <c r="D40">
        <f>Odds_kids!E26</f>
        <v>0.71821000000000002</v>
      </c>
      <c r="E40">
        <f>Odds_kids!F26</f>
        <v>0.63427</v>
      </c>
      <c r="F40">
        <f>Odds_kids!G26</f>
        <v>0.81325999999999998</v>
      </c>
      <c r="G40" t="str">
        <f>Odds_kids!H26</f>
        <v>&lt;.0001</v>
      </c>
      <c r="H40" t="str">
        <f t="shared" si="2"/>
        <v>*</v>
      </c>
    </row>
    <row r="41" spans="1:17" x14ac:dyDescent="0.2">
      <c r="A41" s="42" t="s">
        <v>84</v>
      </c>
      <c r="B41" s="22" t="str">
        <f t="shared" si="0"/>
        <v>0.63 (0.52-0.77)</v>
      </c>
      <c r="C41" t="str">
        <f t="shared" si="1"/>
        <v>&lt;0.0001</v>
      </c>
      <c r="D41">
        <f>Odds_kids!E27</f>
        <v>0.63280999999999998</v>
      </c>
      <c r="E41">
        <f>Odds_kids!F27</f>
        <v>0.51941000000000004</v>
      </c>
      <c r="F41">
        <f>Odds_kids!G27</f>
        <v>0.77098</v>
      </c>
      <c r="G41" t="str">
        <f>Odds_kids!H27</f>
        <v>&lt;.0001</v>
      </c>
      <c r="H41" t="str">
        <f t="shared" si="2"/>
        <v>*</v>
      </c>
    </row>
    <row r="42" spans="1:17" x14ac:dyDescent="0.2">
      <c r="A42" s="44" t="s">
        <v>85</v>
      </c>
      <c r="B42" s="22" t="str">
        <f t="shared" si="0"/>
        <v>1.22 (1.03-1.43)</v>
      </c>
      <c r="C42">
        <f t="shared" si="1"/>
        <v>2.01E-2</v>
      </c>
      <c r="D42">
        <f>Odds_kids!E17</f>
        <v>1.21624</v>
      </c>
      <c r="E42">
        <f>Odds_kids!F17</f>
        <v>1.03121</v>
      </c>
      <c r="F42">
        <f>Odds_kids!G17</f>
        <v>1.4344600000000001</v>
      </c>
      <c r="G42">
        <f>Odds_kids!H17</f>
        <v>2.01E-2</v>
      </c>
      <c r="H42" t="str">
        <f t="shared" si="2"/>
        <v/>
      </c>
    </row>
    <row r="43" spans="1:17" x14ac:dyDescent="0.2">
      <c r="A43" s="45" t="s">
        <v>76</v>
      </c>
      <c r="B43" s="22"/>
    </row>
    <row r="44" spans="1:17" x14ac:dyDescent="0.2">
      <c r="A44" s="41" t="s">
        <v>103</v>
      </c>
      <c r="B44" s="22"/>
    </row>
    <row r="45" spans="1:17" x14ac:dyDescent="0.2">
      <c r="A45" s="42" t="s">
        <v>104</v>
      </c>
      <c r="B45" s="22" t="str">
        <f t="shared" si="0"/>
        <v>0.85 (0.77-0.94)</v>
      </c>
      <c r="C45">
        <f t="shared" si="1"/>
        <v>1.4E-3</v>
      </c>
      <c r="D45">
        <f>Odds_kids!E33</f>
        <v>0.85024999999999995</v>
      </c>
      <c r="E45">
        <f>Odds_kids!F33</f>
        <v>0.76976</v>
      </c>
      <c r="F45">
        <f>Odds_kids!G33</f>
        <v>0.93915999999999999</v>
      </c>
      <c r="G45">
        <f>Odds_kids!H33</f>
        <v>1.4E-3</v>
      </c>
      <c r="H45" t="str">
        <f t="shared" si="2"/>
        <v>*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7"/>
  <sheetViews>
    <sheetView zoomScale="55" zoomScaleNormal="55" workbookViewId="0">
      <selection activeCell="A4" sqref="A4:AI66"/>
    </sheetView>
  </sheetViews>
  <sheetFormatPr defaultRowHeight="15" x14ac:dyDescent="0.25"/>
  <cols>
    <col min="1" max="3" width="15.85546875" style="19" customWidth="1"/>
    <col min="4" max="7" width="9.140625" style="19"/>
    <col min="8" max="8" width="12" style="19" customWidth="1"/>
    <col min="9" max="11" width="9.140625" style="19"/>
    <col min="12" max="12" width="12.28515625" style="19" customWidth="1"/>
    <col min="13" max="16384" width="9.140625" style="19"/>
  </cols>
  <sheetData>
    <row r="1" spans="1:37" s="18" customFormat="1" ht="12.75" x14ac:dyDescent="0.2">
      <c r="A1" s="18" t="s">
        <v>27</v>
      </c>
      <c r="B1" s="7" t="s">
        <v>133</v>
      </c>
    </row>
    <row r="2" spans="1:37" s="18" customFormat="1" ht="12.75" x14ac:dyDescent="0.2">
      <c r="A2" s="18" t="s">
        <v>28</v>
      </c>
      <c r="B2" s="8">
        <v>43988</v>
      </c>
    </row>
    <row r="3" spans="1:37" s="18" customFormat="1" ht="12.75" x14ac:dyDescent="0.2"/>
    <row r="4" spans="1:37" x14ac:dyDescent="0.25">
      <c r="A4" s="73" t="s">
        <v>134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1.12571</v>
      </c>
      <c r="F8">
        <v>1.0678099999999999</v>
      </c>
      <c r="G8">
        <v>1.18676</v>
      </c>
      <c r="H8" t="s">
        <v>5</v>
      </c>
      <c r="I8">
        <v>1.0841099999999999</v>
      </c>
      <c r="J8">
        <v>1.07115</v>
      </c>
      <c r="K8">
        <v>1.09724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0.99075999999999997</v>
      </c>
      <c r="F9">
        <v>0.87834000000000001</v>
      </c>
      <c r="G9">
        <v>1.11757</v>
      </c>
      <c r="H9">
        <v>0.87990000000000002</v>
      </c>
      <c r="I9">
        <v>1.25769</v>
      </c>
      <c r="J9">
        <v>1.2263900000000001</v>
      </c>
      <c r="K9">
        <v>1.28979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1.1144000000000001</v>
      </c>
      <c r="F10">
        <v>0.94399999999999995</v>
      </c>
      <c r="G10">
        <v>1.31555</v>
      </c>
      <c r="H10">
        <v>0.20080000000000001</v>
      </c>
      <c r="I10">
        <v>1.0328299999999999</v>
      </c>
      <c r="J10">
        <v>0.98002</v>
      </c>
      <c r="K10">
        <v>1.0885</v>
      </c>
      <c r="L10">
        <v>0.22770000000000001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0.68486999999999998</v>
      </c>
      <c r="F11">
        <v>0.54274999999999995</v>
      </c>
      <c r="G11">
        <v>0.86421000000000003</v>
      </c>
      <c r="H11">
        <v>1.4E-3</v>
      </c>
      <c r="I11">
        <v>0.44851000000000002</v>
      </c>
      <c r="J11">
        <v>0.40888000000000002</v>
      </c>
      <c r="K11">
        <v>0.49197000000000002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1</v>
      </c>
      <c r="E12">
        <v>1.2276400000000001</v>
      </c>
      <c r="F12">
        <v>1.07175</v>
      </c>
      <c r="G12">
        <v>1.4061999999999999</v>
      </c>
      <c r="H12">
        <v>3.0999999999999999E-3</v>
      </c>
      <c r="I12">
        <v>0.95547000000000004</v>
      </c>
      <c r="J12">
        <v>0.91952</v>
      </c>
      <c r="K12">
        <v>0.99282999999999999</v>
      </c>
      <c r="L12">
        <v>1.9900000000000001E-2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1.3169599999999999</v>
      </c>
      <c r="F13">
        <v>1.1604300000000001</v>
      </c>
      <c r="G13">
        <v>1.49461</v>
      </c>
      <c r="H13" t="s">
        <v>5</v>
      </c>
      <c r="I13">
        <v>1.1066</v>
      </c>
      <c r="J13">
        <v>1.0732699999999999</v>
      </c>
      <c r="K13">
        <v>1.14097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1.1705300000000001</v>
      </c>
      <c r="F14">
        <v>1.0406299999999999</v>
      </c>
      <c r="G14">
        <v>1.31664</v>
      </c>
      <c r="H14">
        <v>8.6999999999999994E-3</v>
      </c>
      <c r="I14">
        <v>1.49844</v>
      </c>
      <c r="J14">
        <v>1.4615800000000001</v>
      </c>
      <c r="K14">
        <v>1.53623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0.92113</v>
      </c>
      <c r="F15">
        <v>0.80927000000000004</v>
      </c>
      <c r="G15">
        <v>1.0484599999999999</v>
      </c>
      <c r="H15">
        <v>0.21360000000000001</v>
      </c>
      <c r="I15">
        <v>0.79515000000000002</v>
      </c>
      <c r="J15">
        <v>0.77632999999999996</v>
      </c>
      <c r="K15">
        <v>0.81442000000000003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0.87990000000000002</v>
      </c>
      <c r="F16">
        <v>0.75756000000000001</v>
      </c>
      <c r="G16">
        <v>1.02199</v>
      </c>
      <c r="H16">
        <v>9.3899999999999997E-2</v>
      </c>
      <c r="I16">
        <v>1.0067299999999999</v>
      </c>
      <c r="J16">
        <v>0.97411999999999999</v>
      </c>
      <c r="K16">
        <v>1.04044</v>
      </c>
      <c r="L16">
        <v>0.68959999999999999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1.3777600000000001</v>
      </c>
      <c r="F17">
        <v>1.2634000000000001</v>
      </c>
      <c r="G17">
        <v>1.50248</v>
      </c>
      <c r="H17" t="s">
        <v>5</v>
      </c>
      <c r="I17">
        <v>1.2351000000000001</v>
      </c>
      <c r="J17">
        <v>1.21875</v>
      </c>
      <c r="K17">
        <v>1.25166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t="s">
        <v>17</v>
      </c>
      <c r="C18" t="s">
        <v>16</v>
      </c>
      <c r="D18">
        <v>0</v>
      </c>
      <c r="E18">
        <v>0.86746999999999996</v>
      </c>
      <c r="F18">
        <v>0.83479000000000003</v>
      </c>
      <c r="G18">
        <v>0.90142999999999995</v>
      </c>
      <c r="H18" t="s">
        <v>5</v>
      </c>
      <c r="I18">
        <v>0.78454999999999997</v>
      </c>
      <c r="J18">
        <v>0.75887000000000004</v>
      </c>
      <c r="K18">
        <v>0.81111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18</v>
      </c>
      <c r="B19" t="s">
        <v>42</v>
      </c>
      <c r="C19" t="s">
        <v>43</v>
      </c>
      <c r="D19">
        <v>0</v>
      </c>
      <c r="E19">
        <v>0.79193000000000002</v>
      </c>
      <c r="F19">
        <v>0.76988999999999996</v>
      </c>
      <c r="G19">
        <v>0.81459999999999999</v>
      </c>
      <c r="H19" t="s">
        <v>5</v>
      </c>
      <c r="I19">
        <v>0.80491000000000001</v>
      </c>
      <c r="J19">
        <v>0.78495000000000004</v>
      </c>
      <c r="K19">
        <v>0.82537000000000005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19</v>
      </c>
      <c r="B20">
        <v>1</v>
      </c>
      <c r="C20">
        <v>0</v>
      </c>
      <c r="D20">
        <v>0</v>
      </c>
      <c r="E20">
        <v>1.1178699999999999</v>
      </c>
      <c r="F20">
        <v>1.0817399999999999</v>
      </c>
      <c r="G20">
        <v>1.1552100000000001</v>
      </c>
      <c r="H20" t="s">
        <v>5</v>
      </c>
      <c r="I20">
        <v>1.0492900000000001</v>
      </c>
      <c r="J20">
        <v>1.0186599999999999</v>
      </c>
      <c r="K20">
        <v>1.08084</v>
      </c>
      <c r="L20">
        <v>1.5E-3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19</v>
      </c>
      <c r="B21">
        <v>2</v>
      </c>
      <c r="C21">
        <v>0</v>
      </c>
      <c r="D21">
        <v>0</v>
      </c>
      <c r="E21">
        <v>1.2276400000000001</v>
      </c>
      <c r="F21">
        <v>1.1598599999999999</v>
      </c>
      <c r="G21">
        <v>1.29939</v>
      </c>
      <c r="H21" t="s">
        <v>5</v>
      </c>
      <c r="I21">
        <v>1.02007</v>
      </c>
      <c r="J21">
        <v>0.96948000000000001</v>
      </c>
      <c r="K21">
        <v>1.0732999999999999</v>
      </c>
      <c r="L21">
        <v>0.44379999999999997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19</v>
      </c>
      <c r="B22" t="s">
        <v>20</v>
      </c>
      <c r="C22">
        <v>0</v>
      </c>
      <c r="D22">
        <v>0</v>
      </c>
      <c r="E22">
        <v>1.19041</v>
      </c>
      <c r="F22">
        <v>1.10486</v>
      </c>
      <c r="G22">
        <v>1.2825899999999999</v>
      </c>
      <c r="H22" t="s">
        <v>5</v>
      </c>
      <c r="I22">
        <v>0.93740000000000001</v>
      </c>
      <c r="J22">
        <v>0.87697000000000003</v>
      </c>
      <c r="K22">
        <v>1.0019899999999999</v>
      </c>
      <c r="L22">
        <v>5.7200000000000001E-2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21</v>
      </c>
      <c r="B23" t="s">
        <v>23</v>
      </c>
      <c r="C23" t="s">
        <v>22</v>
      </c>
      <c r="D23">
        <v>0</v>
      </c>
      <c r="E23">
        <v>0.62605999999999995</v>
      </c>
      <c r="F23">
        <v>0.60626999999999998</v>
      </c>
      <c r="G23">
        <v>0.64649999999999996</v>
      </c>
      <c r="H23" t="s">
        <v>5</v>
      </c>
      <c r="I23">
        <v>0.57881000000000005</v>
      </c>
      <c r="J23">
        <v>0.56467999999999996</v>
      </c>
      <c r="K23">
        <v>0.59328999999999998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21</v>
      </c>
      <c r="B24" t="s">
        <v>24</v>
      </c>
      <c r="C24" t="s">
        <v>22</v>
      </c>
      <c r="D24">
        <v>0</v>
      </c>
      <c r="E24">
        <v>0.88880000000000003</v>
      </c>
      <c r="F24">
        <v>0.83462999999999998</v>
      </c>
      <c r="G24">
        <v>0.94647000000000003</v>
      </c>
      <c r="H24">
        <v>2.0000000000000001E-4</v>
      </c>
      <c r="I24">
        <v>0.83399000000000001</v>
      </c>
      <c r="J24">
        <v>0.78827000000000003</v>
      </c>
      <c r="K24">
        <v>0.88236000000000003</v>
      </c>
      <c r="L24" t="s">
        <v>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50</v>
      </c>
      <c r="B25"/>
      <c r="C25"/>
      <c r="D25">
        <v>0</v>
      </c>
      <c r="E25">
        <v>0.96409999999999996</v>
      </c>
      <c r="F25">
        <v>0.94999</v>
      </c>
      <c r="G25">
        <v>0.97841</v>
      </c>
      <c r="H25" t="s">
        <v>5</v>
      </c>
      <c r="I25">
        <v>0.99433000000000005</v>
      </c>
      <c r="J25">
        <v>0.98253000000000001</v>
      </c>
      <c r="K25">
        <v>1.0062800000000001</v>
      </c>
      <c r="L25">
        <v>0.3508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51</v>
      </c>
      <c r="B26" t="s">
        <v>52</v>
      </c>
      <c r="C26" t="s">
        <v>53</v>
      </c>
      <c r="D26">
        <v>0</v>
      </c>
      <c r="E26">
        <v>0.87446999999999997</v>
      </c>
      <c r="F26">
        <v>0.85179000000000005</v>
      </c>
      <c r="G26">
        <v>0.89775000000000005</v>
      </c>
      <c r="H26" t="s">
        <v>5</v>
      </c>
      <c r="I26">
        <v>0.88373999999999997</v>
      </c>
      <c r="J26">
        <v>0.86285000000000001</v>
      </c>
      <c r="K26">
        <v>0.90513999999999994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135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s="73" t="s">
        <v>136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30</v>
      </c>
      <c r="B35" t="s">
        <v>3</v>
      </c>
      <c r="C35" t="s">
        <v>31</v>
      </c>
      <c r="D35" t="s">
        <v>32</v>
      </c>
      <c r="E35" t="s">
        <v>33</v>
      </c>
      <c r="F35" t="s">
        <v>34</v>
      </c>
      <c r="G35" t="s">
        <v>35</v>
      </c>
      <c r="H35" t="s">
        <v>36</v>
      </c>
      <c r="I35" t="s">
        <v>37</v>
      </c>
      <c r="J35" t="s">
        <v>38</v>
      </c>
      <c r="K35" t="s">
        <v>39</v>
      </c>
      <c r="L35" t="s">
        <v>40</v>
      </c>
      <c r="M35" t="s">
        <v>0</v>
      </c>
      <c r="N35" t="s">
        <v>1</v>
      </c>
      <c r="O35" t="s">
        <v>54</v>
      </c>
      <c r="P35" t="s">
        <v>2</v>
      </c>
      <c r="Q35" t="s">
        <v>55</v>
      </c>
      <c r="R35" t="s">
        <v>56</v>
      </c>
      <c r="S35" t="s">
        <v>57</v>
      </c>
      <c r="T35" t="s">
        <v>58</v>
      </c>
      <c r="U35" t="s">
        <v>59</v>
      </c>
      <c r="V35" t="s">
        <v>60</v>
      </c>
      <c r="W35" t="s">
        <v>61</v>
      </c>
      <c r="X35" t="s">
        <v>62</v>
      </c>
      <c r="Y35" t="s">
        <v>63</v>
      </c>
      <c r="Z35" t="s">
        <v>64</v>
      </c>
      <c r="AA35" t="s">
        <v>65</v>
      </c>
      <c r="AB35" t="s">
        <v>66</v>
      </c>
      <c r="AC35"/>
      <c r="AD35"/>
      <c r="AE35"/>
      <c r="AF35"/>
      <c r="AG35"/>
      <c r="AH35"/>
      <c r="AI35"/>
      <c r="AJ35"/>
      <c r="AK35"/>
    </row>
    <row r="36" spans="1:37" x14ac:dyDescent="0.25">
      <c r="A36" t="s">
        <v>41</v>
      </c>
      <c r="B36"/>
      <c r="C36"/>
      <c r="D36">
        <v>0</v>
      </c>
      <c r="E36">
        <v>1.12571</v>
      </c>
      <c r="F36">
        <v>1.0678099999999999</v>
      </c>
      <c r="G36">
        <v>1.18676</v>
      </c>
      <c r="H36" t="s">
        <v>5</v>
      </c>
      <c r="I36">
        <v>1.0841099999999999</v>
      </c>
      <c r="J36">
        <v>1.07115</v>
      </c>
      <c r="K36">
        <v>1.09724</v>
      </c>
      <c r="L36" t="s">
        <v>5</v>
      </c>
      <c r="M36"/>
      <c r="N36">
        <v>138391</v>
      </c>
      <c r="O36" t="s">
        <v>4</v>
      </c>
      <c r="P36" t="s">
        <v>4</v>
      </c>
      <c r="Q36">
        <v>0</v>
      </c>
      <c r="R36">
        <v>1</v>
      </c>
      <c r="S36">
        <v>3.1815500000000001</v>
      </c>
      <c r="T36">
        <v>2.5376699999999999</v>
      </c>
      <c r="U36">
        <v>1.61785</v>
      </c>
      <c r="V36">
        <v>1.24993</v>
      </c>
      <c r="W36">
        <v>0.69803999999999999</v>
      </c>
      <c r="X36">
        <v>-3.7818999999999998E-2</v>
      </c>
      <c r="Y36">
        <v>-0.68169000000000002</v>
      </c>
      <c r="Z36">
        <v>-1.60151</v>
      </c>
      <c r="AA36">
        <v>-1.9694400000000001</v>
      </c>
      <c r="AB36">
        <v>-2.24539</v>
      </c>
      <c r="AC36"/>
      <c r="AD36"/>
      <c r="AE36"/>
      <c r="AF36"/>
      <c r="AG36"/>
      <c r="AH36"/>
      <c r="AI36"/>
      <c r="AJ36"/>
      <c r="AK36"/>
    </row>
    <row r="37" spans="1:37" x14ac:dyDescent="0.25">
      <c r="A37" t="s">
        <v>6</v>
      </c>
      <c r="B37" t="s">
        <v>42</v>
      </c>
      <c r="C37" t="s">
        <v>43</v>
      </c>
      <c r="D37">
        <v>0</v>
      </c>
      <c r="E37">
        <v>0.99075999999999997</v>
      </c>
      <c r="F37">
        <v>0.87834000000000001</v>
      </c>
      <c r="G37">
        <v>1.11757</v>
      </c>
      <c r="H37">
        <v>0.87990000000000002</v>
      </c>
      <c r="I37">
        <v>1.25769</v>
      </c>
      <c r="J37">
        <v>1.2263900000000001</v>
      </c>
      <c r="K37">
        <v>1.28979</v>
      </c>
      <c r="L37" t="s">
        <v>5</v>
      </c>
      <c r="M37">
        <v>7</v>
      </c>
      <c r="N37">
        <v>138391</v>
      </c>
      <c r="O37">
        <v>94102</v>
      </c>
      <c r="P37">
        <v>67.997200000000007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t="s">
        <v>4</v>
      </c>
      <c r="Y37" t="s">
        <v>4</v>
      </c>
      <c r="Z37" t="s">
        <v>4</v>
      </c>
      <c r="AA37" t="s">
        <v>4</v>
      </c>
      <c r="AB37" t="s">
        <v>4</v>
      </c>
      <c r="AC37"/>
      <c r="AD37"/>
      <c r="AE37"/>
      <c r="AF37"/>
      <c r="AG37"/>
      <c r="AH37"/>
      <c r="AI37"/>
      <c r="AJ37"/>
      <c r="AK37"/>
    </row>
    <row r="38" spans="1:37" x14ac:dyDescent="0.25">
      <c r="A38" t="s">
        <v>6</v>
      </c>
      <c r="B38" t="s">
        <v>43</v>
      </c>
      <c r="C38" t="s">
        <v>43</v>
      </c>
      <c r="D38">
        <v>0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/>
      <c r="N38" t="s">
        <v>4</v>
      </c>
      <c r="O38">
        <v>44289</v>
      </c>
      <c r="P38">
        <v>32.002800000000001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t="s">
        <v>4</v>
      </c>
      <c r="Y38" t="s">
        <v>4</v>
      </c>
      <c r="Z38" t="s">
        <v>4</v>
      </c>
      <c r="AA38" t="s">
        <v>4</v>
      </c>
      <c r="AB38" t="s">
        <v>4</v>
      </c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7</v>
      </c>
      <c r="B39" t="s">
        <v>44</v>
      </c>
      <c r="C39" t="s">
        <v>45</v>
      </c>
      <c r="D39">
        <v>0</v>
      </c>
      <c r="E39">
        <v>1.1144000000000001</v>
      </c>
      <c r="F39">
        <v>0.94399999999999995</v>
      </c>
      <c r="G39">
        <v>1.31555</v>
      </c>
      <c r="H39">
        <v>0.20080000000000001</v>
      </c>
      <c r="I39">
        <v>1.0328299999999999</v>
      </c>
      <c r="J39">
        <v>0.98002</v>
      </c>
      <c r="K39">
        <v>1.0885</v>
      </c>
      <c r="L39">
        <v>0.22770000000000001</v>
      </c>
      <c r="M39">
        <v>7</v>
      </c>
      <c r="N39">
        <v>138391</v>
      </c>
      <c r="O39">
        <v>7949</v>
      </c>
      <c r="P39">
        <v>5.7439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t="s">
        <v>4</v>
      </c>
      <c r="Y39" t="s">
        <v>4</v>
      </c>
      <c r="Z39" t="s">
        <v>4</v>
      </c>
      <c r="AA39" t="s">
        <v>4</v>
      </c>
      <c r="AB39" t="s">
        <v>4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7</v>
      </c>
      <c r="B40" t="s">
        <v>46</v>
      </c>
      <c r="C40" t="s">
        <v>45</v>
      </c>
      <c r="D40">
        <v>0</v>
      </c>
      <c r="E40">
        <v>0.68486999999999998</v>
      </c>
      <c r="F40">
        <v>0.54274999999999995</v>
      </c>
      <c r="G40">
        <v>0.86421000000000003</v>
      </c>
      <c r="H40">
        <v>1.4E-3</v>
      </c>
      <c r="I40">
        <v>0.44851000000000002</v>
      </c>
      <c r="J40">
        <v>0.40888000000000002</v>
      </c>
      <c r="K40">
        <v>0.49197000000000002</v>
      </c>
      <c r="L40" t="s">
        <v>5</v>
      </c>
      <c r="M40"/>
      <c r="N40" t="s">
        <v>4</v>
      </c>
      <c r="O40">
        <v>1869</v>
      </c>
      <c r="P40">
        <v>1.3505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t="s">
        <v>4</v>
      </c>
      <c r="Y40" t="s">
        <v>4</v>
      </c>
      <c r="Z40" t="s">
        <v>4</v>
      </c>
      <c r="AA40" t="s">
        <v>4</v>
      </c>
      <c r="AB40" t="s">
        <v>4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7</v>
      </c>
      <c r="B41" t="s">
        <v>47</v>
      </c>
      <c r="C41" t="s">
        <v>45</v>
      </c>
      <c r="D41">
        <v>1</v>
      </c>
      <c r="E41">
        <v>1.2276400000000001</v>
      </c>
      <c r="F41">
        <v>1.07175</v>
      </c>
      <c r="G41">
        <v>1.4061999999999999</v>
      </c>
      <c r="H41">
        <v>3.0999999999999999E-3</v>
      </c>
      <c r="I41">
        <v>0.95547000000000004</v>
      </c>
      <c r="J41">
        <v>0.91952</v>
      </c>
      <c r="K41">
        <v>0.99282999999999999</v>
      </c>
      <c r="L41">
        <v>1.9900000000000001E-2</v>
      </c>
      <c r="M41"/>
      <c r="N41" t="s">
        <v>4</v>
      </c>
      <c r="O41">
        <v>15643</v>
      </c>
      <c r="P41">
        <v>11.3035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7</v>
      </c>
      <c r="B42" t="s">
        <v>48</v>
      </c>
      <c r="C42" t="s">
        <v>45</v>
      </c>
      <c r="D42">
        <v>0</v>
      </c>
      <c r="E42">
        <v>1.3169599999999999</v>
      </c>
      <c r="F42">
        <v>1.1604300000000001</v>
      </c>
      <c r="G42">
        <v>1.49461</v>
      </c>
      <c r="H42" t="s">
        <v>5</v>
      </c>
      <c r="I42">
        <v>1.1066</v>
      </c>
      <c r="J42">
        <v>1.0732699999999999</v>
      </c>
      <c r="K42">
        <v>1.14097</v>
      </c>
      <c r="L42" t="s">
        <v>5</v>
      </c>
      <c r="M42"/>
      <c r="N42" t="s">
        <v>4</v>
      </c>
      <c r="O42">
        <v>29648</v>
      </c>
      <c r="P42">
        <v>21.423400000000001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45</v>
      </c>
      <c r="C43" t="s">
        <v>45</v>
      </c>
      <c r="D43">
        <v>0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/>
      <c r="N43" t="s">
        <v>4</v>
      </c>
      <c r="O43">
        <v>83282</v>
      </c>
      <c r="P43">
        <v>60.178800000000003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8</v>
      </c>
      <c r="B44" t="s">
        <v>9</v>
      </c>
      <c r="C44" t="s">
        <v>9</v>
      </c>
      <c r="D44">
        <v>0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/>
      <c r="N44" t="s">
        <v>4</v>
      </c>
      <c r="O44">
        <v>44976</v>
      </c>
      <c r="P44">
        <v>32.499200000000002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8</v>
      </c>
      <c r="B45" t="s">
        <v>10</v>
      </c>
      <c r="C45" t="s">
        <v>9</v>
      </c>
      <c r="D45">
        <v>0</v>
      </c>
      <c r="E45">
        <v>1.1705300000000001</v>
      </c>
      <c r="F45">
        <v>1.0406299999999999</v>
      </c>
      <c r="G45">
        <v>1.31664</v>
      </c>
      <c r="H45">
        <v>8.6999999999999994E-3</v>
      </c>
      <c r="I45">
        <v>1.49844</v>
      </c>
      <c r="J45">
        <v>1.4615800000000001</v>
      </c>
      <c r="K45">
        <v>1.53623</v>
      </c>
      <c r="L45" t="s">
        <v>5</v>
      </c>
      <c r="M45">
        <v>7</v>
      </c>
      <c r="N45">
        <v>138391</v>
      </c>
      <c r="O45">
        <v>93415</v>
      </c>
      <c r="P45">
        <v>67.500799999999998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11</v>
      </c>
      <c r="B46">
        <v>0</v>
      </c>
      <c r="C46">
        <v>0</v>
      </c>
      <c r="D46">
        <v>0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/>
      <c r="N46" t="s">
        <v>4</v>
      </c>
      <c r="O46">
        <v>75690</v>
      </c>
      <c r="P46">
        <v>54.692900000000002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11</v>
      </c>
      <c r="B47">
        <v>1</v>
      </c>
      <c r="C47">
        <v>0</v>
      </c>
      <c r="D47">
        <v>0</v>
      </c>
      <c r="E47">
        <v>0.92113</v>
      </c>
      <c r="F47">
        <v>0.80927000000000004</v>
      </c>
      <c r="G47">
        <v>1.0484599999999999</v>
      </c>
      <c r="H47">
        <v>0.21360000000000001</v>
      </c>
      <c r="I47">
        <v>0.79515000000000002</v>
      </c>
      <c r="J47">
        <v>0.77632999999999996</v>
      </c>
      <c r="K47">
        <v>0.81442000000000003</v>
      </c>
      <c r="L47" t="s">
        <v>5</v>
      </c>
      <c r="M47">
        <v>7</v>
      </c>
      <c r="N47">
        <v>138391</v>
      </c>
      <c r="O47">
        <v>62701</v>
      </c>
      <c r="P47">
        <v>45.307099999999998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12</v>
      </c>
      <c r="B48" t="s">
        <v>13</v>
      </c>
      <c r="C48" t="s">
        <v>13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21541</v>
      </c>
      <c r="P48">
        <v>15.565300000000001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12</v>
      </c>
      <c r="B49" t="s">
        <v>14</v>
      </c>
      <c r="C49" t="s">
        <v>13</v>
      </c>
      <c r="D49">
        <v>0</v>
      </c>
      <c r="E49">
        <v>0.87990000000000002</v>
      </c>
      <c r="F49">
        <v>0.75756000000000001</v>
      </c>
      <c r="G49">
        <v>1.02199</v>
      </c>
      <c r="H49">
        <v>9.3899999999999997E-2</v>
      </c>
      <c r="I49">
        <v>1.0067299999999999</v>
      </c>
      <c r="J49">
        <v>0.97411999999999999</v>
      </c>
      <c r="K49">
        <v>1.04044</v>
      </c>
      <c r="L49">
        <v>0.68959999999999999</v>
      </c>
      <c r="M49">
        <v>7</v>
      </c>
      <c r="N49">
        <v>138391</v>
      </c>
      <c r="O49">
        <v>116850</v>
      </c>
      <c r="P49">
        <v>84.434700000000007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49</v>
      </c>
      <c r="B50"/>
      <c r="C50"/>
      <c r="D50">
        <v>0</v>
      </c>
      <c r="E50">
        <v>1.3777600000000001</v>
      </c>
      <c r="F50">
        <v>1.2634000000000001</v>
      </c>
      <c r="G50">
        <v>1.50248</v>
      </c>
      <c r="H50" t="s">
        <v>5</v>
      </c>
      <c r="I50">
        <v>1.2351000000000001</v>
      </c>
      <c r="J50">
        <v>1.21875</v>
      </c>
      <c r="K50">
        <v>1.25166</v>
      </c>
      <c r="L50" t="s">
        <v>5</v>
      </c>
      <c r="M50"/>
      <c r="N50">
        <v>138391</v>
      </c>
      <c r="O50" t="s">
        <v>4</v>
      </c>
      <c r="P50" t="s">
        <v>4</v>
      </c>
      <c r="Q50">
        <v>0</v>
      </c>
      <c r="R50">
        <v>1</v>
      </c>
      <c r="S50">
        <v>4.2503799999999998</v>
      </c>
      <c r="T50">
        <v>4.0814899999999996</v>
      </c>
      <c r="U50">
        <v>1.69371</v>
      </c>
      <c r="V50">
        <v>0.88951999999999998</v>
      </c>
      <c r="W50">
        <v>0.41109000000000001</v>
      </c>
      <c r="X50">
        <v>-8.8008000000000003E-2</v>
      </c>
      <c r="Y50">
        <v>-0.61887999999999999</v>
      </c>
      <c r="Z50">
        <v>-1.29311</v>
      </c>
      <c r="AA50">
        <v>-1.5522199999999999</v>
      </c>
      <c r="AB50">
        <v>-2.0116299999999998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15</v>
      </c>
      <c r="B51" t="s">
        <v>16</v>
      </c>
      <c r="C51" t="s">
        <v>16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119139</v>
      </c>
      <c r="P51">
        <v>86.088700000000003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15</v>
      </c>
      <c r="B52" t="s">
        <v>17</v>
      </c>
      <c r="C52" t="s">
        <v>16</v>
      </c>
      <c r="D52">
        <v>0</v>
      </c>
      <c r="E52">
        <v>0.86746999999999996</v>
      </c>
      <c r="F52">
        <v>0.83479000000000003</v>
      </c>
      <c r="G52">
        <v>0.90142999999999995</v>
      </c>
      <c r="H52" t="s">
        <v>5</v>
      </c>
      <c r="I52">
        <v>0.78454999999999997</v>
      </c>
      <c r="J52">
        <v>0.75887000000000004</v>
      </c>
      <c r="K52">
        <v>0.81111</v>
      </c>
      <c r="L52" t="s">
        <v>5</v>
      </c>
      <c r="M52">
        <v>7</v>
      </c>
      <c r="N52">
        <v>138391</v>
      </c>
      <c r="O52">
        <v>19252</v>
      </c>
      <c r="P52">
        <v>13.911300000000001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18</v>
      </c>
      <c r="B53" t="s">
        <v>42</v>
      </c>
      <c r="C53" t="s">
        <v>43</v>
      </c>
      <c r="D53">
        <v>0</v>
      </c>
      <c r="E53">
        <v>0.79193000000000002</v>
      </c>
      <c r="F53">
        <v>0.76988999999999996</v>
      </c>
      <c r="G53">
        <v>0.81459999999999999</v>
      </c>
      <c r="H53" t="s">
        <v>5</v>
      </c>
      <c r="I53">
        <v>0.80491000000000001</v>
      </c>
      <c r="J53">
        <v>0.78495000000000004</v>
      </c>
      <c r="K53">
        <v>0.82537000000000005</v>
      </c>
      <c r="L53" t="s">
        <v>5</v>
      </c>
      <c r="M53">
        <v>7</v>
      </c>
      <c r="N53">
        <v>138391</v>
      </c>
      <c r="O53">
        <v>45191</v>
      </c>
      <c r="P53">
        <v>32.654600000000002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18</v>
      </c>
      <c r="B54" t="s">
        <v>43</v>
      </c>
      <c r="C54" t="s">
        <v>43</v>
      </c>
      <c r="D54">
        <v>0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/>
      <c r="N54" t="s">
        <v>4</v>
      </c>
      <c r="O54">
        <v>93200</v>
      </c>
      <c r="P54">
        <v>67.345399999999998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19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95559</v>
      </c>
      <c r="P55">
        <v>69.05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19</v>
      </c>
      <c r="B56">
        <v>1</v>
      </c>
      <c r="C56">
        <v>0</v>
      </c>
      <c r="D56">
        <v>0</v>
      </c>
      <c r="E56">
        <v>1.1178699999999999</v>
      </c>
      <c r="F56">
        <v>1.0817399999999999</v>
      </c>
      <c r="G56">
        <v>1.1552100000000001</v>
      </c>
      <c r="H56" t="s">
        <v>5</v>
      </c>
      <c r="I56">
        <v>1.0492900000000001</v>
      </c>
      <c r="J56">
        <v>1.0186599999999999</v>
      </c>
      <c r="K56">
        <v>1.08084</v>
      </c>
      <c r="L56">
        <v>1.5E-3</v>
      </c>
      <c r="M56">
        <v>7</v>
      </c>
      <c r="N56">
        <v>138391</v>
      </c>
      <c r="O56">
        <v>29978</v>
      </c>
      <c r="P56">
        <v>21.661799999999999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19</v>
      </c>
      <c r="B57">
        <v>2</v>
      </c>
      <c r="C57">
        <v>0</v>
      </c>
      <c r="D57">
        <v>0</v>
      </c>
      <c r="E57">
        <v>1.2276400000000001</v>
      </c>
      <c r="F57">
        <v>1.1598599999999999</v>
      </c>
      <c r="G57">
        <v>1.29939</v>
      </c>
      <c r="H57" t="s">
        <v>5</v>
      </c>
      <c r="I57">
        <v>1.02007</v>
      </c>
      <c r="J57">
        <v>0.96948000000000001</v>
      </c>
      <c r="K57">
        <v>1.0732999999999999</v>
      </c>
      <c r="L57">
        <v>0.44379999999999997</v>
      </c>
      <c r="M57"/>
      <c r="N57" t="s">
        <v>4</v>
      </c>
      <c r="O57">
        <v>8341</v>
      </c>
      <c r="P57">
        <v>6.0270999999999999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19</v>
      </c>
      <c r="B58" t="s">
        <v>20</v>
      </c>
      <c r="C58">
        <v>0</v>
      </c>
      <c r="D58">
        <v>0</v>
      </c>
      <c r="E58">
        <v>1.19041</v>
      </c>
      <c r="F58">
        <v>1.10486</v>
      </c>
      <c r="G58">
        <v>1.2825899999999999</v>
      </c>
      <c r="H58" t="s">
        <v>5</v>
      </c>
      <c r="I58">
        <v>0.93740000000000001</v>
      </c>
      <c r="J58">
        <v>0.87697000000000003</v>
      </c>
      <c r="K58">
        <v>1.0019899999999999</v>
      </c>
      <c r="L58">
        <v>5.7200000000000001E-2</v>
      </c>
      <c r="M58"/>
      <c r="N58" t="s">
        <v>4</v>
      </c>
      <c r="O58">
        <v>4513</v>
      </c>
      <c r="P58">
        <v>3.2610999999999999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21</v>
      </c>
      <c r="B59" t="s">
        <v>22</v>
      </c>
      <c r="C59" t="s">
        <v>22</v>
      </c>
      <c r="D59">
        <v>0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/>
      <c r="N59" t="s">
        <v>4</v>
      </c>
      <c r="O59">
        <v>71508</v>
      </c>
      <c r="P59">
        <v>51.670999999999999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21</v>
      </c>
      <c r="B60" t="s">
        <v>23</v>
      </c>
      <c r="C60" t="s">
        <v>22</v>
      </c>
      <c r="D60">
        <v>0</v>
      </c>
      <c r="E60">
        <v>0.62605999999999995</v>
      </c>
      <c r="F60">
        <v>0.60626999999999998</v>
      </c>
      <c r="G60">
        <v>0.64649999999999996</v>
      </c>
      <c r="H60" t="s">
        <v>5</v>
      </c>
      <c r="I60">
        <v>0.57881000000000005</v>
      </c>
      <c r="J60">
        <v>0.56467999999999996</v>
      </c>
      <c r="K60">
        <v>0.59328999999999998</v>
      </c>
      <c r="L60" t="s">
        <v>5</v>
      </c>
      <c r="M60">
        <v>7</v>
      </c>
      <c r="N60">
        <v>138391</v>
      </c>
      <c r="O60">
        <v>59701</v>
      </c>
      <c r="P60">
        <v>43.139400000000002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21</v>
      </c>
      <c r="B61" t="s">
        <v>24</v>
      </c>
      <c r="C61" t="s">
        <v>22</v>
      </c>
      <c r="D61">
        <v>0</v>
      </c>
      <c r="E61">
        <v>0.88880000000000003</v>
      </c>
      <c r="F61">
        <v>0.83462999999999998</v>
      </c>
      <c r="G61">
        <v>0.94647000000000003</v>
      </c>
      <c r="H61">
        <v>2.0000000000000001E-4</v>
      </c>
      <c r="I61">
        <v>0.83399000000000001</v>
      </c>
      <c r="J61">
        <v>0.78827000000000003</v>
      </c>
      <c r="K61">
        <v>0.88236000000000003</v>
      </c>
      <c r="L61" t="s">
        <v>5</v>
      </c>
      <c r="M61"/>
      <c r="N61" t="s">
        <v>4</v>
      </c>
      <c r="O61">
        <v>7182</v>
      </c>
      <c r="P61">
        <v>5.1896000000000004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50</v>
      </c>
      <c r="B62"/>
      <c r="C62"/>
      <c r="D62">
        <v>0</v>
      </c>
      <c r="E62">
        <v>0.96409999999999996</v>
      </c>
      <c r="F62">
        <v>0.94999</v>
      </c>
      <c r="G62">
        <v>0.97841</v>
      </c>
      <c r="H62" t="s">
        <v>5</v>
      </c>
      <c r="I62">
        <v>0.99433000000000005</v>
      </c>
      <c r="J62">
        <v>0.98253000000000001</v>
      </c>
      <c r="K62">
        <v>1.0062800000000001</v>
      </c>
      <c r="L62">
        <v>0.3508</v>
      </c>
      <c r="M62"/>
      <c r="N62">
        <v>138391</v>
      </c>
      <c r="O62" t="s">
        <v>4</v>
      </c>
      <c r="P62" t="s">
        <v>4</v>
      </c>
      <c r="Q62">
        <v>0</v>
      </c>
      <c r="R62">
        <v>1</v>
      </c>
      <c r="S62">
        <v>5.1353099999999996</v>
      </c>
      <c r="T62">
        <v>3.2553000000000001</v>
      </c>
      <c r="U62">
        <v>1.7346900000000001</v>
      </c>
      <c r="V62">
        <v>1.08847</v>
      </c>
      <c r="W62">
        <v>0.48180000000000001</v>
      </c>
      <c r="X62">
        <v>-8.9474999999999999E-2</v>
      </c>
      <c r="Y62">
        <v>-0.61599000000000004</v>
      </c>
      <c r="Z62">
        <v>-1.4105399999999999</v>
      </c>
      <c r="AA62">
        <v>-2.1406800000000001</v>
      </c>
      <c r="AB62">
        <v>-6.26424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51</v>
      </c>
      <c r="B63" t="s">
        <v>52</v>
      </c>
      <c r="C63" t="s">
        <v>53</v>
      </c>
      <c r="D63">
        <v>0</v>
      </c>
      <c r="E63">
        <v>0.87446999999999997</v>
      </c>
      <c r="F63">
        <v>0.85179000000000005</v>
      </c>
      <c r="G63">
        <v>0.89775000000000005</v>
      </c>
      <c r="H63" t="s">
        <v>5</v>
      </c>
      <c r="I63">
        <v>0.88373999999999997</v>
      </c>
      <c r="J63">
        <v>0.86285000000000001</v>
      </c>
      <c r="K63">
        <v>0.90513999999999994</v>
      </c>
      <c r="L63" t="s">
        <v>5</v>
      </c>
      <c r="M63">
        <v>7</v>
      </c>
      <c r="N63">
        <v>138391</v>
      </c>
      <c r="O63">
        <v>69635</v>
      </c>
      <c r="P63">
        <v>50.317599999999999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51</v>
      </c>
      <c r="B64" t="s">
        <v>53</v>
      </c>
      <c r="C64" t="s">
        <v>53</v>
      </c>
      <c r="D64">
        <v>0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/>
      <c r="N64" t="s">
        <v>4</v>
      </c>
      <c r="O64">
        <v>68756</v>
      </c>
      <c r="P64">
        <v>49.682400000000001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135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  <row r="67" spans="1:3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84"/>
  <sheetViews>
    <sheetView tabSelected="1" zoomScale="70" zoomScaleNormal="70" workbookViewId="0">
      <selection activeCell="A4" sqref="A4:AK84"/>
    </sheetView>
  </sheetViews>
  <sheetFormatPr defaultRowHeight="15" x14ac:dyDescent="0.25"/>
  <cols>
    <col min="1" max="3" width="17.42578125" style="9" customWidth="1"/>
    <col min="4" max="16384" width="9.140625" style="9"/>
  </cols>
  <sheetData>
    <row r="1" spans="1:37" customFormat="1" ht="12.75" x14ac:dyDescent="0.2">
      <c r="A1" t="s">
        <v>27</v>
      </c>
      <c r="B1" s="7" t="s">
        <v>133</v>
      </c>
    </row>
    <row r="2" spans="1:37" customFormat="1" ht="12.75" x14ac:dyDescent="0.2">
      <c r="A2" t="s">
        <v>28</v>
      </c>
      <c r="B2" s="8">
        <v>43988</v>
      </c>
    </row>
    <row r="3" spans="1:37" customFormat="1" ht="12.75" x14ac:dyDescent="0.2"/>
    <row r="4" spans="1:37" x14ac:dyDescent="0.25">
      <c r="A4" s="73" t="s">
        <v>137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1.2340500000000001</v>
      </c>
      <c r="F8">
        <v>1.0932200000000001</v>
      </c>
      <c r="G8">
        <v>1.3930199999999999</v>
      </c>
      <c r="H8">
        <v>6.9999999999999999E-4</v>
      </c>
      <c r="I8">
        <v>1.1732199999999999</v>
      </c>
      <c r="J8">
        <v>1.12259</v>
      </c>
      <c r="K8">
        <v>1.2261200000000001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0.92615000000000003</v>
      </c>
      <c r="F9">
        <v>0.72377999999999998</v>
      </c>
      <c r="G9">
        <v>1.1851100000000001</v>
      </c>
      <c r="H9">
        <v>0.54190000000000005</v>
      </c>
      <c r="I9">
        <v>1.21234</v>
      </c>
      <c r="J9">
        <v>1.10707</v>
      </c>
      <c r="K9">
        <v>1.3276300000000001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1.19886</v>
      </c>
      <c r="F10">
        <v>0.75282000000000004</v>
      </c>
      <c r="G10">
        <v>1.90916</v>
      </c>
      <c r="H10">
        <v>0.44479999999999997</v>
      </c>
      <c r="I10">
        <v>0.97641</v>
      </c>
      <c r="J10">
        <v>0.81927000000000005</v>
      </c>
      <c r="K10">
        <v>1.1637</v>
      </c>
      <c r="L10">
        <v>0.78979999999999995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0.43047000000000002</v>
      </c>
      <c r="F11">
        <v>0.20554</v>
      </c>
      <c r="G11">
        <v>0.90153000000000005</v>
      </c>
      <c r="H11">
        <v>2.5399999999999999E-2</v>
      </c>
      <c r="I11">
        <v>0.27683000000000002</v>
      </c>
      <c r="J11">
        <v>0.17136999999999999</v>
      </c>
      <c r="K11">
        <v>0.44717000000000001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0.88156999999999996</v>
      </c>
      <c r="F12">
        <v>0.62756000000000001</v>
      </c>
      <c r="G12">
        <v>1.2383900000000001</v>
      </c>
      <c r="H12">
        <v>0.4672</v>
      </c>
      <c r="I12">
        <v>0.60621000000000003</v>
      </c>
      <c r="J12">
        <v>0.53461000000000003</v>
      </c>
      <c r="K12">
        <v>0.68740999999999997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0.91169</v>
      </c>
      <c r="F13">
        <v>0.66817000000000004</v>
      </c>
      <c r="G13">
        <v>1.24397</v>
      </c>
      <c r="H13">
        <v>0.55979999999999996</v>
      </c>
      <c r="I13">
        <v>0.77424999999999999</v>
      </c>
      <c r="J13">
        <v>0.69787999999999994</v>
      </c>
      <c r="K13">
        <v>0.85897999999999997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1.3030200000000001</v>
      </c>
      <c r="F14">
        <v>1.0156400000000001</v>
      </c>
      <c r="G14">
        <v>1.6717299999999999</v>
      </c>
      <c r="H14">
        <v>3.73E-2</v>
      </c>
      <c r="I14">
        <v>1.37947</v>
      </c>
      <c r="J14">
        <v>1.26386</v>
      </c>
      <c r="K14">
        <v>1.5056499999999999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0.87695000000000001</v>
      </c>
      <c r="F15">
        <v>0.65856000000000003</v>
      </c>
      <c r="G15">
        <v>1.16778</v>
      </c>
      <c r="H15">
        <v>0.36890000000000001</v>
      </c>
      <c r="I15">
        <v>0.5887</v>
      </c>
      <c r="J15">
        <v>0.53610999999999998</v>
      </c>
      <c r="K15">
        <v>0.64646000000000003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0.93198999999999999</v>
      </c>
      <c r="F16">
        <v>0.66693999999999998</v>
      </c>
      <c r="G16">
        <v>1.3023800000000001</v>
      </c>
      <c r="H16">
        <v>0.67989999999999995</v>
      </c>
      <c r="I16">
        <v>1.71617</v>
      </c>
      <c r="J16">
        <v>1.51654</v>
      </c>
      <c r="K16">
        <v>1.94208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1.21624</v>
      </c>
      <c r="F17">
        <v>1.03121</v>
      </c>
      <c r="G17">
        <v>1.4344600000000001</v>
      </c>
      <c r="H17">
        <v>2.01E-2</v>
      </c>
      <c r="I17">
        <v>1.14744</v>
      </c>
      <c r="J17">
        <v>1.0951</v>
      </c>
      <c r="K17">
        <v>1.20228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67</v>
      </c>
      <c r="B18">
        <v>1</v>
      </c>
      <c r="C18">
        <v>0</v>
      </c>
      <c r="D18">
        <v>0</v>
      </c>
      <c r="E18">
        <v>1.21817</v>
      </c>
      <c r="F18">
        <v>0.81216999999999995</v>
      </c>
      <c r="G18">
        <v>1.82711</v>
      </c>
      <c r="H18">
        <v>0.34</v>
      </c>
      <c r="I18">
        <v>1.25336</v>
      </c>
      <c r="J18">
        <v>1.1373500000000001</v>
      </c>
      <c r="K18">
        <v>1.38121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15</v>
      </c>
      <c r="B19">
        <v>0</v>
      </c>
      <c r="C19" s="74">
        <v>44118</v>
      </c>
      <c r="D19">
        <v>0</v>
      </c>
      <c r="E19">
        <v>0.59089999999999998</v>
      </c>
      <c r="F19">
        <v>0.45097999999999999</v>
      </c>
      <c r="G19">
        <v>0.77424000000000004</v>
      </c>
      <c r="H19">
        <v>1E-4</v>
      </c>
      <c r="I19">
        <v>0.76537999999999995</v>
      </c>
      <c r="J19">
        <v>0.60853999999999997</v>
      </c>
      <c r="K19">
        <v>0.96264000000000005</v>
      </c>
      <c r="L19">
        <v>2.23E-2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15</v>
      </c>
      <c r="B20" s="74">
        <v>43834</v>
      </c>
      <c r="C20" s="74">
        <v>44118</v>
      </c>
      <c r="D20">
        <v>0</v>
      </c>
      <c r="E20">
        <v>0.94947000000000004</v>
      </c>
      <c r="F20">
        <v>0.82891999999999999</v>
      </c>
      <c r="G20">
        <v>1.0875600000000001</v>
      </c>
      <c r="H20">
        <v>0.45419999999999999</v>
      </c>
      <c r="I20">
        <v>1.1461300000000001</v>
      </c>
      <c r="J20">
        <v>1.0277499999999999</v>
      </c>
      <c r="K20">
        <v>1.27816</v>
      </c>
      <c r="L20">
        <v>1.4200000000000001E-2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15</v>
      </c>
      <c r="B21" s="74">
        <v>43960</v>
      </c>
      <c r="C21" s="74">
        <v>44118</v>
      </c>
      <c r="D21">
        <v>0</v>
      </c>
      <c r="E21">
        <v>0.79886999999999997</v>
      </c>
      <c r="F21">
        <v>0.70570999999999995</v>
      </c>
      <c r="G21">
        <v>0.90432999999999997</v>
      </c>
      <c r="H21">
        <v>4.0000000000000002E-4</v>
      </c>
      <c r="I21">
        <v>0.88363000000000003</v>
      </c>
      <c r="J21">
        <v>0.79466000000000003</v>
      </c>
      <c r="K21">
        <v>0.98257000000000005</v>
      </c>
      <c r="L21">
        <v>2.23E-2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18</v>
      </c>
      <c r="B22" t="s">
        <v>42</v>
      </c>
      <c r="C22" t="s">
        <v>43</v>
      </c>
      <c r="D22">
        <v>0</v>
      </c>
      <c r="E22">
        <v>1.00241</v>
      </c>
      <c r="F22">
        <v>0.90763000000000005</v>
      </c>
      <c r="G22">
        <v>1.1070800000000001</v>
      </c>
      <c r="H22">
        <v>0.96209999999999996</v>
      </c>
      <c r="I22">
        <v>1.0172600000000001</v>
      </c>
      <c r="J22">
        <v>0.93245</v>
      </c>
      <c r="K22">
        <v>1.1097699999999999</v>
      </c>
      <c r="L22">
        <v>0.70009999999999994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19</v>
      </c>
      <c r="B23">
        <v>1</v>
      </c>
      <c r="C23">
        <v>0</v>
      </c>
      <c r="D23">
        <v>0</v>
      </c>
      <c r="E23">
        <v>0.96528999999999998</v>
      </c>
      <c r="F23">
        <v>0.84952000000000005</v>
      </c>
      <c r="G23">
        <v>1.09683</v>
      </c>
      <c r="H23">
        <v>0.58779999999999999</v>
      </c>
      <c r="I23">
        <v>0.97813000000000005</v>
      </c>
      <c r="J23">
        <v>0.87548000000000004</v>
      </c>
      <c r="K23">
        <v>1.0928199999999999</v>
      </c>
      <c r="L23">
        <v>0.69589999999999996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19</v>
      </c>
      <c r="B24">
        <v>2</v>
      </c>
      <c r="C24">
        <v>0</v>
      </c>
      <c r="D24">
        <v>0</v>
      </c>
      <c r="E24">
        <v>0.87473000000000001</v>
      </c>
      <c r="F24">
        <v>0.52988999999999997</v>
      </c>
      <c r="G24">
        <v>1.44397</v>
      </c>
      <c r="H24">
        <v>0.60070000000000001</v>
      </c>
      <c r="I24">
        <v>0.82560999999999996</v>
      </c>
      <c r="J24">
        <v>0.53995000000000004</v>
      </c>
      <c r="K24">
        <v>1.2623899999999999</v>
      </c>
      <c r="L24">
        <v>0.37640000000000001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19</v>
      </c>
      <c r="B25" t="s">
        <v>20</v>
      </c>
      <c r="C25">
        <v>0</v>
      </c>
      <c r="D25">
        <v>0</v>
      </c>
      <c r="E25">
        <v>1.08599</v>
      </c>
      <c r="F25">
        <v>0.47626000000000002</v>
      </c>
      <c r="G25">
        <v>2.4763099999999998</v>
      </c>
      <c r="H25">
        <v>0.84450000000000003</v>
      </c>
      <c r="I25">
        <v>0.99717999999999996</v>
      </c>
      <c r="J25">
        <v>0.48807</v>
      </c>
      <c r="K25">
        <v>2.0373399999999999</v>
      </c>
      <c r="L25">
        <v>0.99380000000000002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21</v>
      </c>
      <c r="B26" t="s">
        <v>23</v>
      </c>
      <c r="C26" t="s">
        <v>22</v>
      </c>
      <c r="D26">
        <v>0</v>
      </c>
      <c r="E26">
        <v>0.71821000000000002</v>
      </c>
      <c r="F26">
        <v>0.63427</v>
      </c>
      <c r="G26">
        <v>0.81325999999999998</v>
      </c>
      <c r="H26" t="s">
        <v>5</v>
      </c>
      <c r="I26">
        <v>0.74789000000000005</v>
      </c>
      <c r="J26">
        <v>0.68259999999999998</v>
      </c>
      <c r="K26">
        <v>0.81942000000000004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 t="s">
        <v>21</v>
      </c>
      <c r="B27" t="s">
        <v>24</v>
      </c>
      <c r="C27" t="s">
        <v>22</v>
      </c>
      <c r="D27">
        <v>0</v>
      </c>
      <c r="E27">
        <v>0.63280999999999998</v>
      </c>
      <c r="F27">
        <v>0.51941000000000004</v>
      </c>
      <c r="G27">
        <v>0.77098</v>
      </c>
      <c r="H27" t="s">
        <v>5</v>
      </c>
      <c r="I27">
        <v>0.57440999999999998</v>
      </c>
      <c r="J27">
        <v>0.48504999999999998</v>
      </c>
      <c r="K27">
        <v>0.68023999999999996</v>
      </c>
      <c r="L27" t="s">
        <v>5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68</v>
      </c>
      <c r="B28">
        <v>2</v>
      </c>
      <c r="C28">
        <v>1</v>
      </c>
      <c r="D28">
        <v>0</v>
      </c>
      <c r="E28">
        <v>0.99931999999999999</v>
      </c>
      <c r="F28">
        <v>0.88197999999999999</v>
      </c>
      <c r="G28">
        <v>1.13226</v>
      </c>
      <c r="H28">
        <v>0.99150000000000005</v>
      </c>
      <c r="I28">
        <v>0.99597000000000002</v>
      </c>
      <c r="J28">
        <v>0.89271</v>
      </c>
      <c r="K28">
        <v>1.1111800000000001</v>
      </c>
      <c r="L28">
        <v>0.94240000000000002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 t="s">
        <v>68</v>
      </c>
      <c r="B29">
        <v>3</v>
      </c>
      <c r="C29">
        <v>1</v>
      </c>
      <c r="D29">
        <v>0</v>
      </c>
      <c r="E29">
        <v>0.98150000000000004</v>
      </c>
      <c r="F29">
        <v>0.84221000000000001</v>
      </c>
      <c r="G29">
        <v>1.14384</v>
      </c>
      <c r="H29">
        <v>0.81100000000000005</v>
      </c>
      <c r="I29">
        <v>0.89319000000000004</v>
      </c>
      <c r="J29">
        <v>0.78220999999999996</v>
      </c>
      <c r="K29">
        <v>1.0199199999999999</v>
      </c>
      <c r="L29">
        <v>9.5200000000000007E-2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 t="s">
        <v>68</v>
      </c>
      <c r="B30" t="s">
        <v>69</v>
      </c>
      <c r="C30">
        <v>1</v>
      </c>
      <c r="D30">
        <v>0</v>
      </c>
      <c r="E30">
        <v>0.85102999999999995</v>
      </c>
      <c r="F30">
        <v>0.70750000000000002</v>
      </c>
      <c r="G30">
        <v>1.0236799999999999</v>
      </c>
      <c r="H30">
        <v>8.6999999999999994E-2</v>
      </c>
      <c r="I30">
        <v>0.75722</v>
      </c>
      <c r="J30">
        <v>0.64754</v>
      </c>
      <c r="K30">
        <v>0.88548000000000004</v>
      </c>
      <c r="L30">
        <v>5.0000000000000001E-4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 t="s">
        <v>70</v>
      </c>
      <c r="B31">
        <v>1</v>
      </c>
      <c r="C31">
        <v>0</v>
      </c>
      <c r="D31">
        <v>0</v>
      </c>
      <c r="E31">
        <v>0.95662999999999998</v>
      </c>
      <c r="F31">
        <v>0.68827000000000005</v>
      </c>
      <c r="G31">
        <v>1.3296300000000001</v>
      </c>
      <c r="H31">
        <v>0.79179999999999995</v>
      </c>
      <c r="I31">
        <v>0.93072999999999995</v>
      </c>
      <c r="J31">
        <v>0.70245000000000002</v>
      </c>
      <c r="K31">
        <v>1.23319</v>
      </c>
      <c r="L31">
        <v>0.61699999999999999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 t="s">
        <v>50</v>
      </c>
      <c r="B32"/>
      <c r="C32"/>
      <c r="D32">
        <v>0</v>
      </c>
      <c r="E32">
        <v>1.0449200000000001</v>
      </c>
      <c r="F32">
        <v>0.98485</v>
      </c>
      <c r="G32">
        <v>1.10866</v>
      </c>
      <c r="H32">
        <v>0.14580000000000001</v>
      </c>
      <c r="I32">
        <v>0.94298999999999999</v>
      </c>
      <c r="J32">
        <v>0.90341000000000005</v>
      </c>
      <c r="K32">
        <v>0.98429999999999995</v>
      </c>
      <c r="L32">
        <v>7.3000000000000001E-3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t="s">
        <v>51</v>
      </c>
      <c r="B33" t="s">
        <v>52</v>
      </c>
      <c r="C33" t="s">
        <v>53</v>
      </c>
      <c r="D33">
        <v>0</v>
      </c>
      <c r="E33">
        <v>0.85024999999999995</v>
      </c>
      <c r="F33">
        <v>0.76976</v>
      </c>
      <c r="G33">
        <v>0.93915999999999999</v>
      </c>
      <c r="H33">
        <v>1.4E-3</v>
      </c>
      <c r="I33">
        <v>0.85982000000000003</v>
      </c>
      <c r="J33">
        <v>0.78803000000000001</v>
      </c>
      <c r="K33">
        <v>0.93815000000000004</v>
      </c>
      <c r="L33">
        <v>6.9999999999999999E-4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138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</row>
    <row r="40" spans="1:37" x14ac:dyDescent="0.25">
      <c r="A40" s="73" t="s">
        <v>139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</row>
    <row r="41" spans="1:3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30</v>
      </c>
      <c r="B42" t="s">
        <v>3</v>
      </c>
      <c r="C42" t="s">
        <v>31</v>
      </c>
      <c r="D42" t="s">
        <v>32</v>
      </c>
      <c r="E42" t="s">
        <v>33</v>
      </c>
      <c r="F42" t="s">
        <v>34</v>
      </c>
      <c r="G42" t="s">
        <v>35</v>
      </c>
      <c r="H42" t="s">
        <v>36</v>
      </c>
      <c r="I42" t="s">
        <v>37</v>
      </c>
      <c r="J42" t="s">
        <v>38</v>
      </c>
      <c r="K42" t="s">
        <v>39</v>
      </c>
      <c r="L42" t="s">
        <v>40</v>
      </c>
      <c r="M42" t="s">
        <v>0</v>
      </c>
      <c r="N42" t="s">
        <v>1</v>
      </c>
      <c r="O42" t="s">
        <v>54</v>
      </c>
      <c r="P42" t="s">
        <v>2</v>
      </c>
      <c r="Q42" t="s">
        <v>55</v>
      </c>
      <c r="R42" t="s">
        <v>56</v>
      </c>
      <c r="S42" t="s">
        <v>57</v>
      </c>
      <c r="T42" t="s">
        <v>58</v>
      </c>
      <c r="U42" t="s">
        <v>59</v>
      </c>
      <c r="V42" t="s">
        <v>60</v>
      </c>
      <c r="W42" t="s">
        <v>61</v>
      </c>
      <c r="X42" t="s">
        <v>62</v>
      </c>
      <c r="Y42" t="s">
        <v>63</v>
      </c>
      <c r="Z42" t="s">
        <v>64</v>
      </c>
      <c r="AA42" t="s">
        <v>65</v>
      </c>
      <c r="AB42" t="s">
        <v>66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41</v>
      </c>
      <c r="B43"/>
      <c r="C43"/>
      <c r="D43">
        <v>0</v>
      </c>
      <c r="E43">
        <v>1.2340500000000001</v>
      </c>
      <c r="F43">
        <v>1.0932200000000001</v>
      </c>
      <c r="G43">
        <v>1.3930199999999999</v>
      </c>
      <c r="H43">
        <v>6.9999999999999999E-4</v>
      </c>
      <c r="I43">
        <v>1.1732199999999999</v>
      </c>
      <c r="J43">
        <v>1.12259</v>
      </c>
      <c r="K43">
        <v>1.2261200000000001</v>
      </c>
      <c r="L43" t="s">
        <v>5</v>
      </c>
      <c r="M43"/>
      <c r="N43">
        <v>10993</v>
      </c>
      <c r="O43" t="s">
        <v>4</v>
      </c>
      <c r="P43" t="s">
        <v>4</v>
      </c>
      <c r="Q43">
        <v>0</v>
      </c>
      <c r="R43">
        <v>1</v>
      </c>
      <c r="S43">
        <v>2.8487200000000001</v>
      </c>
      <c r="T43">
        <v>2.1452399999999998</v>
      </c>
      <c r="U43">
        <v>1.70557</v>
      </c>
      <c r="V43">
        <v>1.1779599999999999</v>
      </c>
      <c r="W43">
        <v>0.65034999999999998</v>
      </c>
      <c r="X43">
        <v>-0.14105999999999999</v>
      </c>
      <c r="Y43">
        <v>-0.66866000000000003</v>
      </c>
      <c r="Z43">
        <v>-1.5480100000000001</v>
      </c>
      <c r="AA43">
        <v>-2.0756199999999998</v>
      </c>
      <c r="AB43">
        <v>-2.3394200000000001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6</v>
      </c>
      <c r="B44" t="s">
        <v>42</v>
      </c>
      <c r="C44" t="s">
        <v>43</v>
      </c>
      <c r="D44">
        <v>0</v>
      </c>
      <c r="E44">
        <v>0.92615000000000003</v>
      </c>
      <c r="F44">
        <v>0.72377999999999998</v>
      </c>
      <c r="G44">
        <v>1.1851100000000001</v>
      </c>
      <c r="H44">
        <v>0.54190000000000005</v>
      </c>
      <c r="I44">
        <v>1.21234</v>
      </c>
      <c r="J44">
        <v>1.10707</v>
      </c>
      <c r="K44">
        <v>1.3276300000000001</v>
      </c>
      <c r="L44" t="s">
        <v>5</v>
      </c>
      <c r="M44">
        <v>7</v>
      </c>
      <c r="N44">
        <v>10993</v>
      </c>
      <c r="O44">
        <v>7306</v>
      </c>
      <c r="P44">
        <v>66.460499999999996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6</v>
      </c>
      <c r="B45" t="s">
        <v>43</v>
      </c>
      <c r="C45" t="s">
        <v>43</v>
      </c>
      <c r="D45">
        <v>0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/>
      <c r="N45" t="s">
        <v>4</v>
      </c>
      <c r="O45">
        <v>3687</v>
      </c>
      <c r="P45">
        <v>33.539499999999997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7</v>
      </c>
      <c r="B46" t="s">
        <v>44</v>
      </c>
      <c r="C46" t="s">
        <v>45</v>
      </c>
      <c r="D46">
        <v>0</v>
      </c>
      <c r="E46">
        <v>1.19886</v>
      </c>
      <c r="F46">
        <v>0.75282000000000004</v>
      </c>
      <c r="G46">
        <v>1.90916</v>
      </c>
      <c r="H46">
        <v>0.44479999999999997</v>
      </c>
      <c r="I46">
        <v>0.97641</v>
      </c>
      <c r="J46">
        <v>0.81927000000000005</v>
      </c>
      <c r="K46">
        <v>1.1637</v>
      </c>
      <c r="L46">
        <v>0.78979999999999995</v>
      </c>
      <c r="M46">
        <v>7</v>
      </c>
      <c r="N46">
        <v>10993</v>
      </c>
      <c r="O46">
        <v>833</v>
      </c>
      <c r="P46">
        <v>7.5774999999999997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7</v>
      </c>
      <c r="B47" t="s">
        <v>46</v>
      </c>
      <c r="C47" t="s">
        <v>45</v>
      </c>
      <c r="D47">
        <v>0</v>
      </c>
      <c r="E47">
        <v>0.43047000000000002</v>
      </c>
      <c r="F47">
        <v>0.20554</v>
      </c>
      <c r="G47">
        <v>0.90153000000000005</v>
      </c>
      <c r="H47">
        <v>2.5399999999999999E-2</v>
      </c>
      <c r="I47">
        <v>0.27683000000000002</v>
      </c>
      <c r="J47">
        <v>0.17136999999999999</v>
      </c>
      <c r="K47">
        <v>0.44717000000000001</v>
      </c>
      <c r="L47" t="s">
        <v>5</v>
      </c>
      <c r="M47"/>
      <c r="N47" t="s">
        <v>4</v>
      </c>
      <c r="O47">
        <v>68</v>
      </c>
      <c r="P47">
        <v>0.61860000000000004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7</v>
      </c>
      <c r="B48" t="s">
        <v>47</v>
      </c>
      <c r="C48" t="s">
        <v>45</v>
      </c>
      <c r="D48">
        <v>0</v>
      </c>
      <c r="E48">
        <v>0.88156999999999996</v>
      </c>
      <c r="F48">
        <v>0.62756000000000001</v>
      </c>
      <c r="G48">
        <v>1.2383900000000001</v>
      </c>
      <c r="H48">
        <v>0.4672</v>
      </c>
      <c r="I48">
        <v>0.60621000000000003</v>
      </c>
      <c r="J48">
        <v>0.53461000000000003</v>
      </c>
      <c r="K48">
        <v>0.68740999999999997</v>
      </c>
      <c r="L48" t="s">
        <v>5</v>
      </c>
      <c r="M48"/>
      <c r="N48" t="s">
        <v>4</v>
      </c>
      <c r="O48">
        <v>1512</v>
      </c>
      <c r="P48">
        <v>13.754200000000001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7</v>
      </c>
      <c r="B49" t="s">
        <v>48</v>
      </c>
      <c r="C49" t="s">
        <v>45</v>
      </c>
      <c r="D49">
        <v>0</v>
      </c>
      <c r="E49">
        <v>0.91169</v>
      </c>
      <c r="F49">
        <v>0.66817000000000004</v>
      </c>
      <c r="G49">
        <v>1.24397</v>
      </c>
      <c r="H49">
        <v>0.55979999999999996</v>
      </c>
      <c r="I49">
        <v>0.77424999999999999</v>
      </c>
      <c r="J49">
        <v>0.69787999999999994</v>
      </c>
      <c r="K49">
        <v>0.85897999999999997</v>
      </c>
      <c r="L49" t="s">
        <v>5</v>
      </c>
      <c r="M49"/>
      <c r="N49" t="s">
        <v>4</v>
      </c>
      <c r="O49">
        <v>2916</v>
      </c>
      <c r="P49">
        <v>26.526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7</v>
      </c>
      <c r="B50" t="s">
        <v>45</v>
      </c>
      <c r="C50" t="s">
        <v>45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5664</v>
      </c>
      <c r="P50">
        <v>51.523699999999998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8</v>
      </c>
      <c r="B51" t="s">
        <v>9</v>
      </c>
      <c r="C51" t="s">
        <v>9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4583</v>
      </c>
      <c r="P51">
        <v>41.690199999999997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8</v>
      </c>
      <c r="B52" t="s">
        <v>10</v>
      </c>
      <c r="C52" t="s">
        <v>9</v>
      </c>
      <c r="D52">
        <v>0</v>
      </c>
      <c r="E52">
        <v>1.3030200000000001</v>
      </c>
      <c r="F52">
        <v>1.0156400000000001</v>
      </c>
      <c r="G52">
        <v>1.6717299999999999</v>
      </c>
      <c r="H52">
        <v>3.73E-2</v>
      </c>
      <c r="I52">
        <v>1.37947</v>
      </c>
      <c r="J52">
        <v>1.26386</v>
      </c>
      <c r="K52">
        <v>1.5056499999999999</v>
      </c>
      <c r="L52" t="s">
        <v>5</v>
      </c>
      <c r="M52">
        <v>7</v>
      </c>
      <c r="N52">
        <v>10993</v>
      </c>
      <c r="O52">
        <v>6410</v>
      </c>
      <c r="P52">
        <v>58.309800000000003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11</v>
      </c>
      <c r="B53">
        <v>0</v>
      </c>
      <c r="C53">
        <v>0</v>
      </c>
      <c r="D53">
        <v>0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/>
      <c r="N53" t="s">
        <v>4</v>
      </c>
      <c r="O53">
        <v>4258</v>
      </c>
      <c r="P53">
        <v>38.733699999999999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11</v>
      </c>
      <c r="B54">
        <v>1</v>
      </c>
      <c r="C54">
        <v>0</v>
      </c>
      <c r="D54">
        <v>0</v>
      </c>
      <c r="E54">
        <v>0.87695000000000001</v>
      </c>
      <c r="F54">
        <v>0.65856000000000003</v>
      </c>
      <c r="G54">
        <v>1.16778</v>
      </c>
      <c r="H54">
        <v>0.36890000000000001</v>
      </c>
      <c r="I54">
        <v>0.5887</v>
      </c>
      <c r="J54">
        <v>0.53610999999999998</v>
      </c>
      <c r="K54">
        <v>0.64646000000000003</v>
      </c>
      <c r="L54" t="s">
        <v>5</v>
      </c>
      <c r="M54">
        <v>7</v>
      </c>
      <c r="N54">
        <v>10993</v>
      </c>
      <c r="O54">
        <v>6735</v>
      </c>
      <c r="P54">
        <v>61.266300000000001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12</v>
      </c>
      <c r="B55" t="s">
        <v>13</v>
      </c>
      <c r="C55" t="s">
        <v>13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1309</v>
      </c>
      <c r="P55">
        <v>11.9076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12</v>
      </c>
      <c r="B56" t="s">
        <v>14</v>
      </c>
      <c r="C56" t="s">
        <v>13</v>
      </c>
      <c r="D56">
        <v>0</v>
      </c>
      <c r="E56">
        <v>0.93198999999999999</v>
      </c>
      <c r="F56">
        <v>0.66693999999999998</v>
      </c>
      <c r="G56">
        <v>1.3023800000000001</v>
      </c>
      <c r="H56">
        <v>0.67989999999999995</v>
      </c>
      <c r="I56">
        <v>1.71617</v>
      </c>
      <c r="J56">
        <v>1.51654</v>
      </c>
      <c r="K56">
        <v>1.94208</v>
      </c>
      <c r="L56" t="s">
        <v>5</v>
      </c>
      <c r="M56">
        <v>7</v>
      </c>
      <c r="N56">
        <v>10993</v>
      </c>
      <c r="O56">
        <v>9684</v>
      </c>
      <c r="P56">
        <v>88.092399999999998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49</v>
      </c>
      <c r="B57"/>
      <c r="C57"/>
      <c r="D57">
        <v>0</v>
      </c>
      <c r="E57">
        <v>1.21624</v>
      </c>
      <c r="F57">
        <v>1.03121</v>
      </c>
      <c r="G57">
        <v>1.4344600000000001</v>
      </c>
      <c r="H57">
        <v>2.01E-2</v>
      </c>
      <c r="I57">
        <v>1.14744</v>
      </c>
      <c r="J57">
        <v>1.0951</v>
      </c>
      <c r="K57">
        <v>1.20228</v>
      </c>
      <c r="L57" t="s">
        <v>5</v>
      </c>
      <c r="M57"/>
      <c r="N57">
        <v>10993</v>
      </c>
      <c r="O57" t="s">
        <v>4</v>
      </c>
      <c r="P57" t="s">
        <v>4</v>
      </c>
      <c r="Q57">
        <v>0</v>
      </c>
      <c r="R57">
        <v>1</v>
      </c>
      <c r="S57">
        <v>4.3456900000000003</v>
      </c>
      <c r="T57">
        <v>4.3456900000000003</v>
      </c>
      <c r="U57">
        <v>1.3516999999999999</v>
      </c>
      <c r="V57">
        <v>1.0004599999999999</v>
      </c>
      <c r="W57">
        <v>0.46539000000000003</v>
      </c>
      <c r="X57">
        <v>-0.16139000000000001</v>
      </c>
      <c r="Y57">
        <v>-0.77375000000000005</v>
      </c>
      <c r="Z57">
        <v>-1.1917</v>
      </c>
      <c r="AA57">
        <v>-1.4958400000000001</v>
      </c>
      <c r="AB57">
        <v>-1.9859199999999999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67</v>
      </c>
      <c r="B58">
        <v>0</v>
      </c>
      <c r="C58">
        <v>0</v>
      </c>
      <c r="D58">
        <v>0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/>
      <c r="N58" t="s">
        <v>4</v>
      </c>
      <c r="O58">
        <v>7662</v>
      </c>
      <c r="P58">
        <v>69.698899999999995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67</v>
      </c>
      <c r="B59">
        <v>1</v>
      </c>
      <c r="C59">
        <v>0</v>
      </c>
      <c r="D59">
        <v>0</v>
      </c>
      <c r="E59">
        <v>1.21817</v>
      </c>
      <c r="F59">
        <v>0.81216999999999995</v>
      </c>
      <c r="G59">
        <v>1.82711</v>
      </c>
      <c r="H59">
        <v>0.34</v>
      </c>
      <c r="I59">
        <v>1.25336</v>
      </c>
      <c r="J59">
        <v>1.1373500000000001</v>
      </c>
      <c r="K59">
        <v>1.38121</v>
      </c>
      <c r="L59" t="s">
        <v>5</v>
      </c>
      <c r="M59">
        <v>7</v>
      </c>
      <c r="N59">
        <v>10993</v>
      </c>
      <c r="O59">
        <v>3331</v>
      </c>
      <c r="P59">
        <v>30.301100000000002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15</v>
      </c>
      <c r="B60">
        <v>0</v>
      </c>
      <c r="C60" s="74">
        <v>44118</v>
      </c>
      <c r="D60">
        <v>0</v>
      </c>
      <c r="E60">
        <v>0.59089999999999998</v>
      </c>
      <c r="F60">
        <v>0.45097999999999999</v>
      </c>
      <c r="G60">
        <v>0.77424000000000004</v>
      </c>
      <c r="H60">
        <v>1E-4</v>
      </c>
      <c r="I60">
        <v>0.76537999999999995</v>
      </c>
      <c r="J60">
        <v>0.60853999999999997</v>
      </c>
      <c r="K60">
        <v>0.96264000000000005</v>
      </c>
      <c r="L60">
        <v>2.23E-2</v>
      </c>
      <c r="M60">
        <v>7</v>
      </c>
      <c r="N60">
        <v>10993</v>
      </c>
      <c r="O60">
        <v>389</v>
      </c>
      <c r="P60">
        <v>3.5386000000000002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15</v>
      </c>
      <c r="B61" s="74">
        <v>43834</v>
      </c>
      <c r="C61" s="74">
        <v>44118</v>
      </c>
      <c r="D61">
        <v>0</v>
      </c>
      <c r="E61">
        <v>0.94947000000000004</v>
      </c>
      <c r="F61">
        <v>0.82891999999999999</v>
      </c>
      <c r="G61">
        <v>1.0875600000000001</v>
      </c>
      <c r="H61">
        <v>0.45419999999999999</v>
      </c>
      <c r="I61">
        <v>1.1461300000000001</v>
      </c>
      <c r="J61">
        <v>1.0277499999999999</v>
      </c>
      <c r="K61">
        <v>1.27816</v>
      </c>
      <c r="L61">
        <v>1.4200000000000001E-2</v>
      </c>
      <c r="M61"/>
      <c r="N61" t="s">
        <v>4</v>
      </c>
      <c r="O61">
        <v>3339</v>
      </c>
      <c r="P61">
        <v>30.373899999999999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15</v>
      </c>
      <c r="B62" s="74">
        <v>43960</v>
      </c>
      <c r="C62" s="74">
        <v>44118</v>
      </c>
      <c r="D62">
        <v>0</v>
      </c>
      <c r="E62">
        <v>0.79886999999999997</v>
      </c>
      <c r="F62">
        <v>0.70570999999999995</v>
      </c>
      <c r="G62">
        <v>0.90432999999999997</v>
      </c>
      <c r="H62">
        <v>4.0000000000000002E-4</v>
      </c>
      <c r="I62">
        <v>0.88363000000000003</v>
      </c>
      <c r="J62">
        <v>0.79466000000000003</v>
      </c>
      <c r="K62">
        <v>0.98257000000000005</v>
      </c>
      <c r="L62">
        <v>2.23E-2</v>
      </c>
      <c r="M62"/>
      <c r="N62" t="s">
        <v>4</v>
      </c>
      <c r="O62">
        <v>3218</v>
      </c>
      <c r="P62">
        <v>29.273199999999999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15</v>
      </c>
      <c r="B63" s="74">
        <v>44118</v>
      </c>
      <c r="C63" s="74">
        <v>44118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4047</v>
      </c>
      <c r="P63">
        <v>36.814300000000003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18</v>
      </c>
      <c r="B64" t="s">
        <v>42</v>
      </c>
      <c r="C64" t="s">
        <v>43</v>
      </c>
      <c r="D64">
        <v>0</v>
      </c>
      <c r="E64">
        <v>1.00241</v>
      </c>
      <c r="F64">
        <v>0.90763000000000005</v>
      </c>
      <c r="G64">
        <v>1.1070800000000001</v>
      </c>
      <c r="H64">
        <v>0.96209999999999996</v>
      </c>
      <c r="I64">
        <v>1.0172600000000001</v>
      </c>
      <c r="J64">
        <v>0.93245</v>
      </c>
      <c r="K64">
        <v>1.1097699999999999</v>
      </c>
      <c r="L64">
        <v>0.70009999999999994</v>
      </c>
      <c r="M64">
        <v>7</v>
      </c>
      <c r="N64">
        <v>10993</v>
      </c>
      <c r="O64">
        <v>5716</v>
      </c>
      <c r="P64">
        <v>51.996699999999997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 t="s">
        <v>18</v>
      </c>
      <c r="B65" t="s">
        <v>43</v>
      </c>
      <c r="C65" t="s">
        <v>43</v>
      </c>
      <c r="D65">
        <v>0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/>
      <c r="N65" t="s">
        <v>4</v>
      </c>
      <c r="O65">
        <v>5277</v>
      </c>
      <c r="P65">
        <v>48.003300000000003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19</v>
      </c>
      <c r="B66">
        <v>0</v>
      </c>
      <c r="C66">
        <v>0</v>
      </c>
      <c r="D66">
        <v>0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/>
      <c r="N66" t="s">
        <v>4</v>
      </c>
      <c r="O66">
        <v>8764</v>
      </c>
      <c r="P66">
        <v>79.723500000000001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</row>
    <row r="67" spans="1:37" x14ac:dyDescent="0.25">
      <c r="A67" t="s">
        <v>19</v>
      </c>
      <c r="B67">
        <v>1</v>
      </c>
      <c r="C67">
        <v>0</v>
      </c>
      <c r="D67">
        <v>0</v>
      </c>
      <c r="E67">
        <v>0.96528999999999998</v>
      </c>
      <c r="F67">
        <v>0.84952000000000005</v>
      </c>
      <c r="G67">
        <v>1.09683</v>
      </c>
      <c r="H67">
        <v>0.58779999999999999</v>
      </c>
      <c r="I67">
        <v>0.97813000000000005</v>
      </c>
      <c r="J67">
        <v>0.87548000000000004</v>
      </c>
      <c r="K67">
        <v>1.0928199999999999</v>
      </c>
      <c r="L67">
        <v>0.69589999999999996</v>
      </c>
      <c r="M67">
        <v>7</v>
      </c>
      <c r="N67">
        <v>10993</v>
      </c>
      <c r="O67">
        <v>2081</v>
      </c>
      <c r="P67">
        <v>18.930199999999999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</row>
    <row r="68" spans="1:37" x14ac:dyDescent="0.25">
      <c r="A68" t="s">
        <v>19</v>
      </c>
      <c r="B68">
        <v>2</v>
      </c>
      <c r="C68">
        <v>0</v>
      </c>
      <c r="D68">
        <v>0</v>
      </c>
      <c r="E68">
        <v>0.87473000000000001</v>
      </c>
      <c r="F68">
        <v>0.52988999999999997</v>
      </c>
      <c r="G68">
        <v>1.44397</v>
      </c>
      <c r="H68">
        <v>0.60070000000000001</v>
      </c>
      <c r="I68">
        <v>0.82560999999999996</v>
      </c>
      <c r="J68">
        <v>0.53995000000000004</v>
      </c>
      <c r="K68">
        <v>1.2623899999999999</v>
      </c>
      <c r="L68">
        <v>0.37640000000000001</v>
      </c>
      <c r="M68"/>
      <c r="N68" t="s">
        <v>4</v>
      </c>
      <c r="O68">
        <v>107</v>
      </c>
      <c r="P68">
        <v>0.97330000000000005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</row>
    <row r="69" spans="1:37" x14ac:dyDescent="0.25">
      <c r="A69" t="s">
        <v>19</v>
      </c>
      <c r="B69" t="s">
        <v>20</v>
      </c>
      <c r="C69">
        <v>0</v>
      </c>
      <c r="D69">
        <v>0</v>
      </c>
      <c r="E69">
        <v>1.08599</v>
      </c>
      <c r="F69">
        <v>0.47626000000000002</v>
      </c>
      <c r="G69">
        <v>2.4763099999999998</v>
      </c>
      <c r="H69">
        <v>0.84450000000000003</v>
      </c>
      <c r="I69">
        <v>0.99717999999999996</v>
      </c>
      <c r="J69">
        <v>0.48807</v>
      </c>
      <c r="K69">
        <v>2.0373399999999999</v>
      </c>
      <c r="L69">
        <v>0.99380000000000002</v>
      </c>
      <c r="M69"/>
      <c r="N69" t="s">
        <v>4</v>
      </c>
      <c r="O69">
        <v>41</v>
      </c>
      <c r="P69">
        <v>0.373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</row>
    <row r="70" spans="1:37" x14ac:dyDescent="0.25">
      <c r="A70" t="s">
        <v>21</v>
      </c>
      <c r="B70" t="s">
        <v>22</v>
      </c>
      <c r="C70" t="s">
        <v>22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5017</v>
      </c>
      <c r="P70">
        <v>45.638100000000001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</row>
    <row r="71" spans="1:37" x14ac:dyDescent="0.25">
      <c r="A71" t="s">
        <v>21</v>
      </c>
      <c r="B71" t="s">
        <v>23</v>
      </c>
      <c r="C71" t="s">
        <v>22</v>
      </c>
      <c r="D71">
        <v>0</v>
      </c>
      <c r="E71">
        <v>0.71821000000000002</v>
      </c>
      <c r="F71">
        <v>0.63427</v>
      </c>
      <c r="G71">
        <v>0.81325999999999998</v>
      </c>
      <c r="H71" t="s">
        <v>5</v>
      </c>
      <c r="I71">
        <v>0.74789000000000005</v>
      </c>
      <c r="J71">
        <v>0.68259999999999998</v>
      </c>
      <c r="K71">
        <v>0.81942000000000004</v>
      </c>
      <c r="L71" t="s">
        <v>5</v>
      </c>
      <c r="M71">
        <v>7</v>
      </c>
      <c r="N71">
        <v>10993</v>
      </c>
      <c r="O71">
        <v>5240</v>
      </c>
      <c r="P71">
        <v>47.666699999999999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</row>
    <row r="72" spans="1:37" x14ac:dyDescent="0.25">
      <c r="A72" t="s">
        <v>21</v>
      </c>
      <c r="B72" t="s">
        <v>24</v>
      </c>
      <c r="C72" t="s">
        <v>22</v>
      </c>
      <c r="D72">
        <v>0</v>
      </c>
      <c r="E72">
        <v>0.63280999999999998</v>
      </c>
      <c r="F72">
        <v>0.51941000000000004</v>
      </c>
      <c r="G72">
        <v>0.77098</v>
      </c>
      <c r="H72" t="s">
        <v>5</v>
      </c>
      <c r="I72">
        <v>0.57440999999999998</v>
      </c>
      <c r="J72">
        <v>0.48504999999999998</v>
      </c>
      <c r="K72">
        <v>0.68023999999999996</v>
      </c>
      <c r="L72" t="s">
        <v>5</v>
      </c>
      <c r="M72"/>
      <c r="N72" t="s">
        <v>4</v>
      </c>
      <c r="O72">
        <v>736</v>
      </c>
      <c r="P72">
        <v>6.6951999999999998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</row>
    <row r="73" spans="1:37" x14ac:dyDescent="0.25">
      <c r="A73" t="s">
        <v>68</v>
      </c>
      <c r="B73">
        <v>1</v>
      </c>
      <c r="C73">
        <v>1</v>
      </c>
      <c r="D73">
        <v>0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/>
      <c r="N73" t="s">
        <v>4</v>
      </c>
      <c r="O73">
        <v>2751</v>
      </c>
      <c r="P73">
        <v>25.024999999999999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</row>
    <row r="74" spans="1:37" x14ac:dyDescent="0.25">
      <c r="A74" t="s">
        <v>68</v>
      </c>
      <c r="B74">
        <v>2</v>
      </c>
      <c r="C74">
        <v>1</v>
      </c>
      <c r="D74">
        <v>0</v>
      </c>
      <c r="E74">
        <v>0.99931999999999999</v>
      </c>
      <c r="F74">
        <v>0.88197999999999999</v>
      </c>
      <c r="G74">
        <v>1.13226</v>
      </c>
      <c r="H74">
        <v>0.99150000000000005</v>
      </c>
      <c r="I74">
        <v>0.99597000000000002</v>
      </c>
      <c r="J74">
        <v>0.89271</v>
      </c>
      <c r="K74">
        <v>1.1111800000000001</v>
      </c>
      <c r="L74">
        <v>0.94240000000000002</v>
      </c>
      <c r="M74">
        <v>7</v>
      </c>
      <c r="N74">
        <v>10993</v>
      </c>
      <c r="O74">
        <v>5069</v>
      </c>
      <c r="P74">
        <v>46.111199999999997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</row>
    <row r="75" spans="1:37" x14ac:dyDescent="0.25">
      <c r="A75" t="s">
        <v>68</v>
      </c>
      <c r="B75">
        <v>3</v>
      </c>
      <c r="C75">
        <v>1</v>
      </c>
      <c r="D75">
        <v>0</v>
      </c>
      <c r="E75">
        <v>0.98150000000000004</v>
      </c>
      <c r="F75">
        <v>0.84221000000000001</v>
      </c>
      <c r="G75">
        <v>1.14384</v>
      </c>
      <c r="H75">
        <v>0.81100000000000005</v>
      </c>
      <c r="I75">
        <v>0.89319000000000004</v>
      </c>
      <c r="J75">
        <v>0.78220999999999996</v>
      </c>
      <c r="K75">
        <v>1.0199199999999999</v>
      </c>
      <c r="L75">
        <v>9.5200000000000007E-2</v>
      </c>
      <c r="M75"/>
      <c r="N75" t="s">
        <v>4</v>
      </c>
      <c r="O75">
        <v>2053</v>
      </c>
      <c r="P75">
        <v>18.6755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</row>
    <row r="76" spans="1:37" x14ac:dyDescent="0.25">
      <c r="A76" t="s">
        <v>68</v>
      </c>
      <c r="B76" t="s">
        <v>69</v>
      </c>
      <c r="C76">
        <v>1</v>
      </c>
      <c r="D76">
        <v>0</v>
      </c>
      <c r="E76">
        <v>0.85102999999999995</v>
      </c>
      <c r="F76">
        <v>0.70750000000000002</v>
      </c>
      <c r="G76">
        <v>1.0236799999999999</v>
      </c>
      <c r="H76">
        <v>8.6999999999999994E-2</v>
      </c>
      <c r="I76">
        <v>0.75722</v>
      </c>
      <c r="J76">
        <v>0.64754</v>
      </c>
      <c r="K76">
        <v>0.88548000000000004</v>
      </c>
      <c r="L76">
        <v>5.0000000000000001E-4</v>
      </c>
      <c r="M76"/>
      <c r="N76" t="s">
        <v>4</v>
      </c>
      <c r="O76">
        <v>1120</v>
      </c>
      <c r="P76">
        <v>10.1883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t="s">
        <v>4</v>
      </c>
      <c r="Y76" t="s">
        <v>4</v>
      </c>
      <c r="Z76" t="s">
        <v>4</v>
      </c>
      <c r="AA76" t="s">
        <v>4</v>
      </c>
      <c r="AB76" t="s">
        <v>4</v>
      </c>
      <c r="AC76"/>
      <c r="AD76"/>
      <c r="AE76"/>
      <c r="AF76"/>
      <c r="AG76"/>
      <c r="AH76"/>
      <c r="AI76"/>
      <c r="AJ76"/>
      <c r="AK76"/>
    </row>
    <row r="77" spans="1:37" x14ac:dyDescent="0.25">
      <c r="A77" t="s">
        <v>70</v>
      </c>
      <c r="B77">
        <v>0</v>
      </c>
      <c r="C77">
        <v>0</v>
      </c>
      <c r="D77">
        <v>0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/>
      <c r="N77" t="s">
        <v>4</v>
      </c>
      <c r="O77">
        <v>10733</v>
      </c>
      <c r="P77">
        <v>97.634900000000002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</row>
    <row r="78" spans="1:37" x14ac:dyDescent="0.25">
      <c r="A78" t="s">
        <v>70</v>
      </c>
      <c r="B78">
        <v>1</v>
      </c>
      <c r="C78">
        <v>0</v>
      </c>
      <c r="D78">
        <v>0</v>
      </c>
      <c r="E78">
        <v>0.95662999999999998</v>
      </c>
      <c r="F78">
        <v>0.68827000000000005</v>
      </c>
      <c r="G78">
        <v>1.3296300000000001</v>
      </c>
      <c r="H78">
        <v>0.79179999999999995</v>
      </c>
      <c r="I78">
        <v>0.93072999999999995</v>
      </c>
      <c r="J78">
        <v>0.70245000000000002</v>
      </c>
      <c r="K78">
        <v>1.23319</v>
      </c>
      <c r="L78">
        <v>0.61699999999999999</v>
      </c>
      <c r="M78">
        <v>7</v>
      </c>
      <c r="N78">
        <v>10993</v>
      </c>
      <c r="O78">
        <v>260</v>
      </c>
      <c r="P78">
        <v>2.3651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</row>
    <row r="79" spans="1:37" x14ac:dyDescent="0.25">
      <c r="A79" t="s">
        <v>50</v>
      </c>
      <c r="B79"/>
      <c r="C79"/>
      <c r="D79">
        <v>0</v>
      </c>
      <c r="E79">
        <v>1.0449200000000001</v>
      </c>
      <c r="F79">
        <v>0.98485</v>
      </c>
      <c r="G79">
        <v>1.10866</v>
      </c>
      <c r="H79">
        <v>0.14580000000000001</v>
      </c>
      <c r="I79">
        <v>0.94298999999999999</v>
      </c>
      <c r="J79">
        <v>0.90341000000000005</v>
      </c>
      <c r="K79">
        <v>0.98429999999999995</v>
      </c>
      <c r="L79">
        <v>7.3000000000000001E-3</v>
      </c>
      <c r="M79"/>
      <c r="N79">
        <v>10993</v>
      </c>
      <c r="O79" t="s">
        <v>4</v>
      </c>
      <c r="P79" t="s">
        <v>4</v>
      </c>
      <c r="Q79">
        <v>0</v>
      </c>
      <c r="R79">
        <v>1</v>
      </c>
      <c r="S79">
        <v>4.12005</v>
      </c>
      <c r="T79">
        <v>3.1371899999999999</v>
      </c>
      <c r="U79">
        <v>2.1495799999999998</v>
      </c>
      <c r="V79">
        <v>1.14974</v>
      </c>
      <c r="W79">
        <v>0.43703999999999998</v>
      </c>
      <c r="X79">
        <v>-0.16766</v>
      </c>
      <c r="Y79">
        <v>-0.63773999999999997</v>
      </c>
      <c r="Z79">
        <v>-1.30809</v>
      </c>
      <c r="AA79">
        <v>-1.89425</v>
      </c>
      <c r="AB79">
        <v>-5.31027</v>
      </c>
      <c r="AC79"/>
      <c r="AD79"/>
      <c r="AE79"/>
      <c r="AF79"/>
      <c r="AG79"/>
      <c r="AH79"/>
      <c r="AI79"/>
      <c r="AJ79"/>
      <c r="AK79"/>
    </row>
    <row r="80" spans="1:37" x14ac:dyDescent="0.25">
      <c r="A80" t="s">
        <v>51</v>
      </c>
      <c r="B80" t="s">
        <v>52</v>
      </c>
      <c r="C80" t="s">
        <v>53</v>
      </c>
      <c r="D80">
        <v>0</v>
      </c>
      <c r="E80">
        <v>0.85024999999999995</v>
      </c>
      <c r="F80">
        <v>0.76976</v>
      </c>
      <c r="G80">
        <v>0.93915999999999999</v>
      </c>
      <c r="H80">
        <v>1.4E-3</v>
      </c>
      <c r="I80">
        <v>0.85982000000000003</v>
      </c>
      <c r="J80">
        <v>0.78803000000000001</v>
      </c>
      <c r="K80">
        <v>0.93815000000000004</v>
      </c>
      <c r="L80">
        <v>6.9999999999999999E-4</v>
      </c>
      <c r="M80">
        <v>7</v>
      </c>
      <c r="N80">
        <v>10993</v>
      </c>
      <c r="O80">
        <v>5613</v>
      </c>
      <c r="P80">
        <v>51.059800000000003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/>
      <c r="AD80"/>
      <c r="AE80"/>
      <c r="AF80"/>
      <c r="AG80"/>
      <c r="AH80"/>
      <c r="AI80"/>
      <c r="AJ80"/>
      <c r="AK80"/>
    </row>
    <row r="81" spans="1:37" x14ac:dyDescent="0.25">
      <c r="A81" t="s">
        <v>51</v>
      </c>
      <c r="B81" t="s">
        <v>53</v>
      </c>
      <c r="C81" t="s">
        <v>53</v>
      </c>
      <c r="D81">
        <v>0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/>
      <c r="N81" t="s">
        <v>4</v>
      </c>
      <c r="O81">
        <v>5380</v>
      </c>
      <c r="P81">
        <v>48.940199999999997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 t="s">
        <v>4</v>
      </c>
      <c r="AC81"/>
      <c r="AD81"/>
      <c r="AE81"/>
      <c r="AF81"/>
      <c r="AG81"/>
      <c r="AH81"/>
      <c r="AI81"/>
      <c r="AJ81"/>
      <c r="AK81"/>
    </row>
    <row r="82" spans="1:3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1:37" x14ac:dyDescent="0.25">
      <c r="A83" t="s">
        <v>138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  <row r="84" spans="1:37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2B910E-9D9A-4BAE-BAD3-7322297F1BF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5FE7DB-A6F2-4C14-9B3C-F5DA7B1C6F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03F138-D733-49C4-8471-84E969C2F4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Suppltbl_adult</vt:lpstr>
      <vt:lpstr>Suppltbl_kids</vt:lpstr>
      <vt:lpstr>fig_data</vt:lpstr>
      <vt:lpstr>tbl_data</vt:lpstr>
      <vt:lpstr>Odds_adults</vt:lpstr>
      <vt:lpstr>Odds_kids</vt:lpstr>
      <vt:lpstr>fig_adult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2021-07-12T20:49:10Z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